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eda009ed9d126c4c/Documentos/"/>
    </mc:Choice>
  </mc:AlternateContent>
  <xr:revisionPtr revIDLastSave="414" documentId="8_{4B8CE552-F93F-4AE1-8EFC-287AF9A65A33}" xr6:coauthVersionLast="47" xr6:coauthVersionMax="47" xr10:uidLastSave="{E63C2A70-8304-4907-970B-BBA3264ABE2F}"/>
  <bookViews>
    <workbookView xWindow="28680" yWindow="-120" windowWidth="38640" windowHeight="16440" xr2:uid="{D6F1B9DF-0DB4-479A-849F-A076B899E249}"/>
  </bookViews>
  <sheets>
    <sheet name="Valor actual" sheetId="1" r:id="rId1"/>
    <sheet name="Valor futuro" sheetId="2" r:id="rId2"/>
    <sheet name="NPER" sheetId="3" r:id="rId3"/>
    <sheet name="TASA" sheetId="4" r:id="rId4"/>
    <sheet name="Aplicación" sheetId="5" r:id="rId5"/>
    <sheet name="Pago-VA" sheetId="6" r:id="rId6"/>
    <sheet name="VF-Pago" sheetId="7" r:id="rId7"/>
    <sheet name="Pago-VF" sheetId="8" r:id="rId8"/>
    <sheet name="VA-Pago" sheetId="9" r:id="rId9"/>
    <sheet name="NPER-Pago" sheetId="11" r:id="rId10"/>
    <sheet name="Tasa-Pago" sheetId="10"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0" l="1"/>
  <c r="I6" i="10"/>
  <c r="I3" i="10"/>
  <c r="I11" i="11"/>
  <c r="I12" i="11" s="1"/>
  <c r="I5" i="11" s="1"/>
  <c r="I4" i="11" s="1"/>
  <c r="I9" i="11"/>
  <c r="I16" i="9"/>
  <c r="I19" i="9"/>
  <c r="I25" i="9"/>
  <c r="I26" i="9" s="1"/>
  <c r="I23" i="9"/>
  <c r="I3" i="9"/>
  <c r="I9" i="9" s="1"/>
  <c r="I8" i="9" s="1"/>
  <c r="I39" i="8"/>
  <c r="I43" i="8"/>
  <c r="I42" i="8"/>
  <c r="I40" i="8"/>
  <c r="I34" i="8"/>
  <c r="I33" i="8"/>
  <c r="I37" i="8"/>
  <c r="I36" i="8"/>
  <c r="I24" i="8"/>
  <c r="I26" i="8" s="1"/>
  <c r="I27" i="8" s="1"/>
  <c r="I29" i="8" s="1"/>
  <c r="I30" i="8" s="1"/>
  <c r="I20" i="8" s="1"/>
  <c r="I21" i="8" s="1"/>
  <c r="I11" i="8"/>
  <c r="I12" i="8" s="1"/>
  <c r="I5" i="8" s="1"/>
  <c r="I6" i="8" s="1"/>
  <c r="I9" i="8"/>
  <c r="I17" i="7"/>
  <c r="I23" i="7"/>
  <c r="I25" i="7" s="1"/>
  <c r="I26" i="7" s="1"/>
  <c r="I19" i="7" s="1"/>
  <c r="I3" i="7"/>
  <c r="I31" i="6"/>
  <c r="I21" i="6"/>
  <c r="I6" i="6"/>
  <c r="I11" i="6"/>
  <c r="I12" i="6" s="1"/>
  <c r="I5" i="6" s="1"/>
  <c r="I9" i="6"/>
  <c r="I10" i="5"/>
  <c r="I11" i="5"/>
  <c r="I17" i="5"/>
  <c r="I19" i="5" s="1"/>
  <c r="I20" i="5" s="1"/>
  <c r="I13" i="5" s="1"/>
  <c r="I12" i="5"/>
  <c r="I4" i="5"/>
  <c r="I19" i="4"/>
  <c r="I12" i="4"/>
  <c r="I9" i="4"/>
  <c r="I11" i="4" s="1"/>
  <c r="I5" i="4"/>
  <c r="I17" i="3"/>
  <c r="I4" i="3"/>
  <c r="I22" i="3"/>
  <c r="I24" i="3" s="1"/>
  <c r="I25" i="3" s="1"/>
  <c r="I18" i="3" s="1"/>
  <c r="I24" i="2"/>
  <c r="I25" i="2" s="1"/>
  <c r="I18" i="2" s="1"/>
  <c r="I16" i="2" s="1"/>
  <c r="I22" i="2"/>
  <c r="I3" i="2"/>
  <c r="I11" i="2"/>
  <c r="I12" i="2" s="1"/>
  <c r="I5" i="2" s="1"/>
  <c r="I9" i="2"/>
  <c r="I15" i="1"/>
  <c r="I9" i="1"/>
  <c r="I11" i="1" s="1"/>
  <c r="I12" i="1" s="1"/>
  <c r="I5" i="1" s="1"/>
  <c r="I2" i="1" s="1"/>
  <c r="I33" i="6" l="1"/>
  <c r="I34" i="6"/>
  <c r="I36" i="6" s="1"/>
  <c r="I37" i="6" s="1"/>
  <c r="I27" i="6" s="1"/>
  <c r="I28" i="6" s="1"/>
</calcChain>
</file>

<file path=xl/sharedStrings.xml><?xml version="1.0" encoding="utf-8"?>
<sst xmlns="http://schemas.openxmlformats.org/spreadsheetml/2006/main" count="295" uniqueCount="61">
  <si>
    <t>Una persona quiere acumular un monto de $100.000.000 al cabo de 10 años en una entidad que le asegura una tasa de interés del 10% E.A. ¿Cuánto deberá ahorrar el día de hoy para alcanzar dicho monto, si le reconocen intereses semestralmente?</t>
  </si>
  <si>
    <t>VA</t>
  </si>
  <si>
    <t>VF</t>
  </si>
  <si>
    <t>NPER</t>
  </si>
  <si>
    <t>TASA</t>
  </si>
  <si>
    <t>PAGO</t>
  </si>
  <si>
    <t>Semestres</t>
  </si>
  <si>
    <t>años</t>
  </si>
  <si>
    <t>EA</t>
  </si>
  <si>
    <t>Conversión de tasa</t>
  </si>
  <si>
    <t>Tasa EA</t>
  </si>
  <si>
    <t>No.Per. Año</t>
  </si>
  <si>
    <t>Tasa NASV</t>
  </si>
  <si>
    <t>Tasa SV</t>
  </si>
  <si>
    <t>Ejercicio</t>
  </si>
  <si>
    <t>Un inversionista espera que con un valor depositado en febrero 15 en un fondo de inversión, logrará acumular en un año $2.000.000. Si la rentabilidad generada es del 0.03419% NDV (Nominal Día Vencido), ¿Cuál debe ser el monto depositado?</t>
  </si>
  <si>
    <t>Ejemplo</t>
  </si>
  <si>
    <t>Una persona dispone de $30.000.000 los cuales quiere invertir en un instrumento financiero que espera le rente al 12% EA, con liquidación mensual de rendimientos. Si mantiene el dinero por 8 años, ¿cuánto acumulará al final de dicho periodo?</t>
  </si>
  <si>
    <t>Meses</t>
  </si>
  <si>
    <t>Tasa NAMV</t>
  </si>
  <si>
    <t>Tasa MV</t>
  </si>
  <si>
    <t>Una empresa adquiere un crédito con uno de sus socios, por valor de $60.500.00 con un plazo de 20 trimestres y una amortización única al final del plazo. La tasa de rendimiento que espera el socio acreedor es del 18% EA con capitalización trimestral. ¿Cuál es el monto que deberá devolver la empresa al vencimiento?</t>
  </si>
  <si>
    <t>Tasa NATV</t>
  </si>
  <si>
    <t>Tasa TV</t>
  </si>
  <si>
    <t>Trimestres</t>
  </si>
  <si>
    <t>Una persona dispone en la actualidad de $20.000.000 y desea saber en cuánto tiempo dicho monto se duplicará, sabiendo que una inversión le renta el 1.0% NMV</t>
  </si>
  <si>
    <t>Un afiliado a un fondo de pensiones obligatorias cesó en el día de hoy su aporte a dicho fondo, con un valor acumulado de $ 19.000.000. Si la rentabilidad efectiva anual promedio del fondo es del 15.01%, ¿en cuántos días podrá disponer de $25.000.000?</t>
  </si>
  <si>
    <t>Días</t>
  </si>
  <si>
    <t>Tasa NADV</t>
  </si>
  <si>
    <t>Tasa DV</t>
  </si>
  <si>
    <t>Un inversionista desea saber cuál es la tasa de interés efectiva anual que le posibilita obtener en 7 años $54.636.000, invirtiendo hoy $30.000.000, si considera capitalizaciones mensuales</t>
  </si>
  <si>
    <t>MV</t>
  </si>
  <si>
    <t>En una operación de un bono, una empresa le promete a los posibles compradores del título que les devolverá el doble del dinero en un único pago al cabo de 5 años, considerando capitalizaciones anuales. ¿Cuál es la tasa de EA que se genera por rentabilidad?</t>
  </si>
  <si>
    <t>Años</t>
  </si>
  <si>
    <t>Ejercicio de aplicación</t>
  </si>
  <si>
    <t>Una persona invirtió en un depósito a término con plazo de 3 meses y tasa NTV del 1%, la suma de $2.500.000. El día 68 decide vender el título, sin embargo el posible comprador solo acepta una rentabilidad mínima del 5% EA.
Con base en la anterior información explique:
1. ¿Cuál será el valor final del título el día 90?
2. ¿Cuál será el valor que recibirá el vendedor del título en el día 68?</t>
  </si>
  <si>
    <t>TV</t>
  </si>
  <si>
    <t>DV</t>
  </si>
  <si>
    <t>1. Cálculo del valor futuro del CDT al vencimiento</t>
  </si>
  <si>
    <t>2. Cálculo del valor de negociación del CDT</t>
  </si>
  <si>
    <t>Una persona ahorró durante largo tiempo una suma de dinero mensual hasta que acumuló $120.000.000. Hoy tomó la decisión de dejar ese dinero en el fondo de inversión e ir desacumulando (retirando), hasta que el fondo se extinga. Si se supone que la rentabilidad EA del fondo es del 8% y que esta persona desea obtener un pago mensual por 20 años ¿De cuanto será dicho pago?</t>
  </si>
  <si>
    <t>Una empresa adquiere un crédito por valor de $35.000.000 a un plazo de 5 años con amortizaciones trimestrales y una tasa del 4% NTV. ¿Cuál será el valor de la cuota trimestral que deberá pagar? ¿De cuanto será la cuota mensual equivalente en caso tal que opte por esta alternativa?</t>
  </si>
  <si>
    <t>1. Cuota trimestral</t>
  </si>
  <si>
    <t>2. Cuota mensual</t>
  </si>
  <si>
    <t>Triángulo de conversión de tasas</t>
  </si>
  <si>
    <t>SV</t>
  </si>
  <si>
    <t>Durante un año una persona hace 12 pagos a un fondo de inversión por valor de $300.000. Si el saldo acumulado al inicio de los pagos era de $15.000.000 ¿cuál es el monto que tendrá al final del año, si la rentabilidad es del 1% NMV?</t>
  </si>
  <si>
    <t>Una inversión registra una rentabilidad del 14,42% EA. Un inversionista poseía al primero de enero un monto acumulado de $8.000.000 y realizó doce pagos mensuales por valor de $100.000. ¿Cuánto acumula al final del año?</t>
  </si>
  <si>
    <t>Un afiliado a un fondo de pensiones voluntarias se impone como reto acumular al final del tercer año $14.000.000. Conociendo que el fondo tiene una rentabilidad promedio del 15.08% E.A. ¿De cuánto será el valor del aporte mensual que deberá realizar?</t>
  </si>
  <si>
    <t>¿De cuánto será el aporte quincenal que deberá realizar una persona que tiene en la actualidad una inversión con un valor acumulado de $15.000.000, si desea llegar a $30,000,000 en un año, con una rentabilidad del 1.3% NMV?
¿Si en el mes 6 esta persona retira la mitad de su valor acumulado, de cuánto será el valor de su aporte mensual para alcanzar en los 6 meses restantes los 30,000,000 inicialmente previstos?</t>
  </si>
  <si>
    <t>Quincenas</t>
  </si>
  <si>
    <t>QV</t>
  </si>
  <si>
    <t>Tasa NAQV</t>
  </si>
  <si>
    <t>Tasa QV</t>
  </si>
  <si>
    <t>1. Cálculo del aporte quincenal</t>
  </si>
  <si>
    <t>2. Cálculo del aporte mensual</t>
  </si>
  <si>
    <t>Al retirar la mitad del valor acumulado, el pago mensual sería</t>
  </si>
  <si>
    <t>Una persona estima que debe realizar un ahorro en un fondo de inversión que le renta el 1% NMV por valor de $ 1.000.000 mensuales, durante 12 meses, para obtener el dinero necesario para sus vacaciones, sin embargo el prefiere hacer un único pago un año antes. ¿De cuánto debe ser este pago para igualar la suma que acumularía con los pagos mensuales?</t>
  </si>
  <si>
    <t>Una persona desea acumular una suma de dinero que le permita devengar un ingreso mensual durante 30 años. La inversión a la cual piensa destinar sus ahorros presenta una rentabilidad del 4% EA. ¿Cuánto tiene que tener esta persona en su inversión al inicio de los retiros mensuales, por cada peso que recibirá de ingreso?</t>
  </si>
  <si>
    <t>La misma persona del caso anterior plantea lo siguiente:
¿Cuál es la tasa de interés periódica que me permitirá acumular el mismo monto en 12 años conservando los abonos mensuales?</t>
  </si>
  <si>
    <t>Una persona pregunta. Si ahorro $300.000 mensuales con una rentabilidad del 14% EA, ¿En cuanto tiempo acumularé $250.000.000?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</si>
</sst>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Red]\-#,##0\ "/>
    <numFmt numFmtId="167" formatCode="0.0000%"/>
    <numFmt numFmtId="168" formatCode="0.00000%"/>
  </numFmts>
  <fonts count="7" x14ac:knownFonts="1">
    <font>
      <sz val="11"/>
      <color theme="1"/>
      <name val="Calibri"/>
      <family val="2"/>
      <scheme val="minor"/>
    </font>
    <font>
      <sz val="11"/>
      <color theme="1"/>
      <name val="Calibri"/>
      <family val="2"/>
      <scheme val="minor"/>
    </font>
    <font>
      <b/>
      <sz val="14"/>
      <color theme="0"/>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1"/>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0" fillId="0" borderId="0" xfId="0" applyAlignment="1">
      <alignment vertical="center" wrapText="1"/>
    </xf>
    <xf numFmtId="0" fontId="2" fillId="2" borderId="0" xfId="0" applyFont="1" applyFill="1" applyAlignment="1">
      <alignment horizontal="center" vertical="center" wrapText="1"/>
    </xf>
    <xf numFmtId="0" fontId="3" fillId="3" borderId="0" xfId="0" applyFont="1" applyFill="1" applyAlignment="1">
      <alignment horizontal="center" vertical="center" wrapText="1"/>
    </xf>
    <xf numFmtId="0" fontId="0" fillId="4" borderId="0" xfId="0" applyFill="1" applyAlignment="1">
      <alignment vertical="center" wrapText="1"/>
    </xf>
    <xf numFmtId="0" fontId="4" fillId="4" borderId="0" xfId="0" applyFont="1" applyFill="1" applyAlignment="1">
      <alignment vertical="center" wrapText="1"/>
    </xf>
    <xf numFmtId="164" fontId="4" fillId="4" borderId="0" xfId="0" applyNumberFormat="1" applyFont="1" applyFill="1" applyAlignment="1">
      <alignment vertical="center" wrapText="1"/>
    </xf>
    <xf numFmtId="0" fontId="5" fillId="4" borderId="0" xfId="0" applyFont="1" applyFill="1" applyAlignment="1">
      <alignment horizontal="center" vertical="center" wrapText="1"/>
    </xf>
    <xf numFmtId="0" fontId="4" fillId="0" borderId="0" xfId="0" applyFont="1" applyAlignment="1">
      <alignment vertical="center" wrapText="1"/>
    </xf>
    <xf numFmtId="164" fontId="4" fillId="0" borderId="0" xfId="0" applyNumberFormat="1" applyFont="1" applyAlignment="1">
      <alignment vertical="center" wrapText="1"/>
    </xf>
    <xf numFmtId="0" fontId="4" fillId="4" borderId="0" xfId="0" applyFont="1" applyFill="1" applyAlignment="1">
      <alignment horizontal="center" vertical="center" wrapText="1"/>
    </xf>
    <xf numFmtId="0" fontId="4" fillId="4" borderId="2" xfId="0" applyFont="1" applyFill="1" applyBorder="1" applyAlignment="1">
      <alignment horizontal="right" vertical="center" wrapText="1" indent="1"/>
    </xf>
    <xf numFmtId="0" fontId="4" fillId="4" borderId="3" xfId="0" applyFont="1" applyFill="1" applyBorder="1" applyAlignment="1">
      <alignment horizontal="left" vertical="center" wrapText="1"/>
    </xf>
    <xf numFmtId="164" fontId="4" fillId="4" borderId="0" xfId="0" applyNumberFormat="1" applyFont="1" applyFill="1" applyAlignment="1">
      <alignment horizontal="center" vertical="center" wrapText="1"/>
    </xf>
    <xf numFmtId="9" fontId="4" fillId="4" borderId="0" xfId="0" applyNumberFormat="1" applyFont="1" applyFill="1" applyAlignment="1">
      <alignment vertical="center" wrapText="1"/>
    </xf>
    <xf numFmtId="0" fontId="4" fillId="4" borderId="3" xfId="0" applyFont="1" applyFill="1" applyBorder="1" applyAlignment="1">
      <alignment horizontal="center" vertical="center" wrapText="1"/>
    </xf>
    <xf numFmtId="0" fontId="5" fillId="4" borderId="0" xfId="0" applyFont="1" applyFill="1" applyAlignment="1">
      <alignment horizontal="center" vertical="center" wrapText="1"/>
    </xf>
    <xf numFmtId="167" fontId="4" fillId="4" borderId="2" xfId="0" applyNumberFormat="1" applyFont="1" applyFill="1" applyBorder="1" applyAlignment="1">
      <alignment horizontal="center" vertical="center" wrapText="1"/>
    </xf>
    <xf numFmtId="167" fontId="4" fillId="4" borderId="0" xfId="1" applyNumberFormat="1" applyFont="1" applyFill="1" applyAlignment="1">
      <alignment horizontal="center" vertical="center" wrapText="1"/>
    </xf>
    <xf numFmtId="164" fontId="6" fillId="5" borderId="1" xfId="0" applyNumberFormat="1" applyFont="1" applyFill="1" applyBorder="1" applyAlignment="1">
      <alignment horizontal="center" vertical="center" wrapText="1"/>
    </xf>
    <xf numFmtId="0" fontId="0" fillId="6" borderId="0" xfId="0" applyFill="1" applyAlignment="1">
      <alignment vertical="center" wrapText="1"/>
    </xf>
    <xf numFmtId="0" fontId="5" fillId="6" borderId="0" xfId="0" applyFont="1" applyFill="1" applyAlignment="1">
      <alignment horizontal="center" vertical="center" wrapText="1"/>
    </xf>
    <xf numFmtId="167" fontId="4" fillId="6" borderId="0" xfId="1" applyNumberFormat="1" applyFont="1" applyFill="1" applyAlignment="1">
      <alignment horizontal="center" vertical="center" wrapText="1"/>
    </xf>
    <xf numFmtId="0" fontId="4" fillId="6" borderId="0" xfId="0" applyFont="1" applyFill="1" applyAlignment="1">
      <alignment vertical="center" wrapText="1"/>
    </xf>
    <xf numFmtId="168" fontId="4" fillId="4" borderId="0" xfId="1" applyNumberFormat="1" applyFont="1" applyFill="1" applyAlignment="1">
      <alignment horizontal="center" vertical="center" wrapText="1"/>
    </xf>
    <xf numFmtId="167" fontId="6" fillId="5" borderId="1" xfId="1" applyNumberFormat="1" applyFont="1" applyFill="1" applyBorder="1" applyAlignment="1">
      <alignment horizontal="center" vertical="center" wrapText="1"/>
    </xf>
    <xf numFmtId="0" fontId="5" fillId="4" borderId="0" xfId="0" applyFont="1" applyFill="1" applyAlignment="1">
      <alignmen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1D1E9-FB0A-4C7F-88FA-474F37D8FA85}">
  <dimension ref="A1:P110"/>
  <sheetViews>
    <sheetView showGridLines="0" tabSelected="1" zoomScale="140" zoomScaleNormal="140" workbookViewId="0">
      <selection activeCell="N23" sqref="N23"/>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6.453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thickBot="1" x14ac:dyDescent="0.4">
      <c r="A1" s="4"/>
      <c r="B1" s="4"/>
      <c r="C1" s="4"/>
      <c r="D1" s="4"/>
      <c r="E1" s="4"/>
      <c r="F1" s="4"/>
      <c r="G1" s="4"/>
      <c r="H1" s="5"/>
      <c r="I1" s="6"/>
      <c r="J1" s="5"/>
      <c r="K1" s="5"/>
      <c r="L1" s="5"/>
      <c r="M1" s="5"/>
      <c r="N1" s="5"/>
      <c r="O1" s="5"/>
      <c r="P1" s="4"/>
    </row>
    <row r="2" spans="1:16" ht="28" customHeight="1" thickBot="1" x14ac:dyDescent="0.4">
      <c r="A2" s="4"/>
      <c r="B2" s="2" t="s">
        <v>16</v>
      </c>
      <c r="C2" s="2"/>
      <c r="D2" s="2"/>
      <c r="E2" s="2"/>
      <c r="F2" s="2"/>
      <c r="G2" s="4"/>
      <c r="H2" s="7" t="s">
        <v>1</v>
      </c>
      <c r="I2" s="19">
        <f>PV(I5,I4,,I3)</f>
        <v>-38554328.942953147</v>
      </c>
      <c r="J2" s="5"/>
      <c r="K2" s="5"/>
      <c r="L2" s="5"/>
      <c r="M2" s="5"/>
      <c r="N2" s="5"/>
      <c r="O2" s="5"/>
      <c r="P2" s="4"/>
    </row>
    <row r="3" spans="1:16" ht="28" customHeight="1" thickBot="1" x14ac:dyDescent="0.4">
      <c r="A3" s="4"/>
      <c r="B3" s="3" t="s">
        <v>0</v>
      </c>
      <c r="C3" s="3"/>
      <c r="D3" s="3"/>
      <c r="E3" s="3"/>
      <c r="F3" s="3"/>
      <c r="G3" s="4"/>
      <c r="H3" s="7" t="s">
        <v>2</v>
      </c>
      <c r="I3" s="6">
        <v>100000000</v>
      </c>
      <c r="J3" s="5"/>
      <c r="K3" s="5"/>
      <c r="L3" s="5"/>
      <c r="M3" s="5"/>
      <c r="N3" s="5"/>
      <c r="O3" s="5"/>
      <c r="P3" s="4"/>
    </row>
    <row r="4" spans="1:16" ht="28" customHeight="1" thickBot="1" x14ac:dyDescent="0.4">
      <c r="A4" s="4"/>
      <c r="B4" s="3"/>
      <c r="C4" s="3"/>
      <c r="D4" s="3"/>
      <c r="E4" s="3"/>
      <c r="F4" s="3"/>
      <c r="G4" s="4"/>
      <c r="H4" s="7" t="s">
        <v>3</v>
      </c>
      <c r="I4" s="13">
        <v>20</v>
      </c>
      <c r="J4" s="5" t="s">
        <v>6</v>
      </c>
      <c r="K4" s="11">
        <v>10</v>
      </c>
      <c r="L4" s="12" t="s">
        <v>7</v>
      </c>
      <c r="M4" s="5"/>
      <c r="N4" s="5"/>
      <c r="O4" s="5"/>
      <c r="P4" s="4"/>
    </row>
    <row r="5" spans="1:16" ht="28" customHeight="1" thickBot="1" x14ac:dyDescent="0.4">
      <c r="A5" s="4"/>
      <c r="B5" s="3"/>
      <c r="C5" s="3"/>
      <c r="D5" s="3"/>
      <c r="E5" s="3"/>
      <c r="F5" s="3"/>
      <c r="G5" s="4"/>
      <c r="H5" s="7" t="s">
        <v>4</v>
      </c>
      <c r="I5" s="18">
        <f>I12</f>
        <v>4.8808848170151631E-2</v>
      </c>
      <c r="J5" s="10" t="s">
        <v>45</v>
      </c>
      <c r="K5" s="17">
        <v>0.1</v>
      </c>
      <c r="L5" s="15" t="s">
        <v>8</v>
      </c>
      <c r="M5" s="5"/>
      <c r="N5" s="5"/>
      <c r="O5" s="5"/>
      <c r="P5" s="4"/>
    </row>
    <row r="6" spans="1:16" ht="28" customHeight="1" x14ac:dyDescent="0.35">
      <c r="A6" s="4"/>
      <c r="B6" s="3"/>
      <c r="C6" s="3"/>
      <c r="D6" s="3"/>
      <c r="E6" s="3"/>
      <c r="F6" s="3"/>
      <c r="G6" s="4"/>
      <c r="H6" s="7" t="s">
        <v>5</v>
      </c>
      <c r="I6" s="6"/>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10</v>
      </c>
      <c r="I9" s="18">
        <f>K5</f>
        <v>0.1</v>
      </c>
      <c r="J9" s="5"/>
      <c r="K9" s="5"/>
      <c r="L9" s="5"/>
      <c r="M9" s="5"/>
      <c r="N9" s="5"/>
      <c r="O9" s="5"/>
      <c r="P9" s="4"/>
    </row>
    <row r="10" spans="1:16" ht="28" customHeight="1" x14ac:dyDescent="0.35">
      <c r="A10" s="4"/>
      <c r="B10" s="3"/>
      <c r="C10" s="3"/>
      <c r="D10" s="3"/>
      <c r="E10" s="3"/>
      <c r="F10" s="3"/>
      <c r="G10" s="4"/>
      <c r="H10" s="7" t="s">
        <v>11</v>
      </c>
      <c r="I10" s="13">
        <v>2</v>
      </c>
      <c r="J10" s="5"/>
      <c r="K10" s="5"/>
      <c r="L10" s="5"/>
      <c r="M10" s="5"/>
      <c r="N10" s="5"/>
      <c r="O10" s="5"/>
      <c r="P10" s="4"/>
    </row>
    <row r="11" spans="1:16" ht="28" customHeight="1" x14ac:dyDescent="0.35">
      <c r="A11" s="4"/>
      <c r="B11" s="4"/>
      <c r="C11" s="4"/>
      <c r="D11" s="4"/>
      <c r="E11" s="4"/>
      <c r="F11" s="4"/>
      <c r="G11" s="4"/>
      <c r="H11" s="7" t="s">
        <v>12</v>
      </c>
      <c r="I11" s="18">
        <f>NOMINAL(I9,I10)</f>
        <v>9.7617696340303262E-2</v>
      </c>
      <c r="J11" s="5"/>
      <c r="K11" s="5"/>
      <c r="L11" s="5"/>
      <c r="M11" s="5"/>
      <c r="N11" s="5"/>
      <c r="O11" s="5"/>
      <c r="P11" s="4"/>
    </row>
    <row r="12" spans="1:16" ht="28" customHeight="1" x14ac:dyDescent="0.35">
      <c r="A12" s="4"/>
      <c r="B12" s="4"/>
      <c r="C12" s="4"/>
      <c r="D12" s="4"/>
      <c r="E12" s="4"/>
      <c r="F12" s="4"/>
      <c r="G12" s="4"/>
      <c r="H12" s="7" t="s">
        <v>13</v>
      </c>
      <c r="I12" s="18">
        <f>I11/I10</f>
        <v>4.8808848170151631E-2</v>
      </c>
      <c r="J12" s="5"/>
      <c r="K12" s="5"/>
      <c r="L12" s="5"/>
      <c r="M12" s="5"/>
      <c r="N12" s="5"/>
      <c r="O12" s="5"/>
      <c r="P12" s="4"/>
    </row>
    <row r="13" spans="1:16" ht="6.5" customHeight="1" x14ac:dyDescent="0.35">
      <c r="A13" s="20"/>
      <c r="B13" s="20"/>
      <c r="C13" s="20"/>
      <c r="D13" s="20"/>
      <c r="E13" s="20"/>
      <c r="F13" s="20"/>
      <c r="G13" s="20"/>
      <c r="H13" s="21"/>
      <c r="I13" s="22"/>
      <c r="J13" s="23"/>
      <c r="K13" s="23"/>
      <c r="L13" s="23"/>
      <c r="M13" s="23"/>
      <c r="N13" s="5"/>
      <c r="O13" s="5"/>
      <c r="P13" s="4"/>
    </row>
    <row r="14" spans="1:16" ht="28" customHeight="1" thickBot="1" x14ac:dyDescent="0.4">
      <c r="A14" s="4"/>
      <c r="B14" s="4"/>
      <c r="C14" s="4"/>
      <c r="D14" s="4"/>
      <c r="E14" s="4"/>
      <c r="F14" s="4"/>
      <c r="G14" s="4"/>
      <c r="H14" s="5"/>
      <c r="I14" s="6"/>
      <c r="J14" s="5"/>
      <c r="K14" s="5"/>
      <c r="L14" s="5"/>
      <c r="M14" s="5"/>
      <c r="N14" s="5"/>
      <c r="O14" s="5"/>
      <c r="P14" s="4"/>
    </row>
    <row r="15" spans="1:16" ht="28" customHeight="1" thickBot="1" x14ac:dyDescent="0.4">
      <c r="A15" s="4"/>
      <c r="B15" s="2" t="s">
        <v>14</v>
      </c>
      <c r="C15" s="2"/>
      <c r="D15" s="2"/>
      <c r="E15" s="2"/>
      <c r="F15" s="2"/>
      <c r="G15" s="4"/>
      <c r="H15" s="7" t="s">
        <v>1</v>
      </c>
      <c r="I15" s="19">
        <f>PV(I18,I17,,I16)</f>
        <v>-1765395.9670249098</v>
      </c>
      <c r="J15" s="5"/>
      <c r="K15" s="5"/>
      <c r="L15" s="5"/>
      <c r="M15" s="5"/>
      <c r="N15" s="5"/>
      <c r="O15" s="5"/>
      <c r="P15" s="4"/>
    </row>
    <row r="16" spans="1:16" ht="28" customHeight="1" x14ac:dyDescent="0.35">
      <c r="A16" s="4"/>
      <c r="B16" s="3" t="s">
        <v>15</v>
      </c>
      <c r="C16" s="3"/>
      <c r="D16" s="3"/>
      <c r="E16" s="3"/>
      <c r="F16" s="3"/>
      <c r="G16" s="4"/>
      <c r="H16" s="7" t="s">
        <v>2</v>
      </c>
      <c r="I16" s="6">
        <v>2000000</v>
      </c>
      <c r="J16" s="5"/>
      <c r="K16" s="5"/>
      <c r="L16" s="5"/>
      <c r="M16" s="5"/>
      <c r="N16" s="5"/>
      <c r="O16" s="5"/>
      <c r="P16" s="4"/>
    </row>
    <row r="17" spans="1:16" ht="28" customHeight="1" x14ac:dyDescent="0.35">
      <c r="A17" s="4"/>
      <c r="B17" s="3"/>
      <c r="C17" s="3"/>
      <c r="D17" s="3"/>
      <c r="E17" s="3"/>
      <c r="F17" s="3"/>
      <c r="G17" s="4"/>
      <c r="H17" s="7" t="s">
        <v>3</v>
      </c>
      <c r="I17" s="13">
        <v>365</v>
      </c>
      <c r="J17" s="5"/>
      <c r="K17" s="5"/>
      <c r="L17" s="5"/>
      <c r="M17" s="5"/>
      <c r="N17" s="4"/>
      <c r="O17" s="5"/>
      <c r="P17" s="4"/>
    </row>
    <row r="18" spans="1:16" ht="28" customHeight="1" x14ac:dyDescent="0.35">
      <c r="A18" s="4"/>
      <c r="B18" s="3"/>
      <c r="C18" s="3"/>
      <c r="D18" s="3"/>
      <c r="E18" s="3"/>
      <c r="F18" s="3"/>
      <c r="G18" s="4"/>
      <c r="H18" s="7" t="s">
        <v>4</v>
      </c>
      <c r="I18" s="24">
        <v>3.4190000000000002E-4</v>
      </c>
      <c r="J18" s="5"/>
      <c r="K18" s="5"/>
      <c r="L18" s="5"/>
      <c r="M18" s="5"/>
      <c r="N18" s="4"/>
      <c r="O18" s="5"/>
      <c r="P18" s="4"/>
    </row>
    <row r="19" spans="1:16" ht="28" customHeight="1" x14ac:dyDescent="0.35">
      <c r="A19" s="4"/>
      <c r="B19" s="3"/>
      <c r="C19" s="3"/>
      <c r="D19" s="3"/>
      <c r="E19" s="3"/>
      <c r="F19" s="3"/>
      <c r="G19" s="4"/>
      <c r="H19" s="7" t="s">
        <v>5</v>
      </c>
      <c r="I19" s="6"/>
      <c r="J19" s="5"/>
      <c r="K19" s="5"/>
      <c r="L19" s="5"/>
      <c r="M19" s="5"/>
      <c r="N19" s="5"/>
      <c r="O19" s="5"/>
      <c r="P19" s="4"/>
    </row>
    <row r="20" spans="1:16" ht="28" customHeight="1" x14ac:dyDescent="0.35">
      <c r="A20" s="4"/>
      <c r="B20" s="3"/>
      <c r="C20" s="3"/>
      <c r="D20" s="3"/>
      <c r="E20" s="3"/>
      <c r="F20" s="3"/>
      <c r="G20" s="4"/>
      <c r="H20" s="5"/>
      <c r="I20" s="6"/>
      <c r="J20" s="5"/>
      <c r="K20" s="5"/>
      <c r="L20" s="5"/>
      <c r="M20" s="5"/>
      <c r="N20" s="5"/>
      <c r="O20" s="5"/>
      <c r="P20" s="4"/>
    </row>
    <row r="21" spans="1:16" ht="28" customHeight="1" x14ac:dyDescent="0.35">
      <c r="A21" s="4"/>
      <c r="B21" s="3"/>
      <c r="C21" s="3"/>
      <c r="D21" s="3"/>
      <c r="E21" s="3"/>
      <c r="F21" s="3"/>
      <c r="G21" s="4"/>
      <c r="H21" s="5"/>
      <c r="I21" s="6"/>
      <c r="J21" s="5"/>
      <c r="K21" s="5"/>
      <c r="L21" s="5"/>
      <c r="M21" s="5"/>
      <c r="N21" s="5"/>
      <c r="O21" s="5"/>
      <c r="P21" s="4"/>
    </row>
    <row r="22" spans="1:16" ht="28" customHeight="1" x14ac:dyDescent="0.35">
      <c r="A22" s="4"/>
      <c r="B22" s="3"/>
      <c r="C22" s="3"/>
      <c r="D22" s="3"/>
      <c r="E22" s="3"/>
      <c r="F22" s="3"/>
      <c r="G22" s="4"/>
      <c r="H22" s="5"/>
      <c r="I22" s="6"/>
      <c r="J22" s="5"/>
      <c r="K22" s="5"/>
      <c r="L22" s="5"/>
      <c r="M22" s="5"/>
      <c r="N22" s="5"/>
      <c r="O22" s="5"/>
      <c r="P22" s="4"/>
    </row>
    <row r="23" spans="1:16" ht="28" customHeight="1" x14ac:dyDescent="0.35">
      <c r="A23" s="4"/>
      <c r="B23" s="3"/>
      <c r="C23" s="3"/>
      <c r="D23" s="3"/>
      <c r="E23" s="3"/>
      <c r="F23" s="3"/>
      <c r="G23" s="4"/>
      <c r="H23" s="5"/>
      <c r="I23" s="6"/>
      <c r="J23" s="5"/>
      <c r="K23" s="5"/>
      <c r="L23" s="5"/>
      <c r="M23" s="5"/>
      <c r="N23" s="5"/>
      <c r="O23" s="5"/>
      <c r="P23" s="4"/>
    </row>
    <row r="24" spans="1:16" ht="28" customHeight="1" x14ac:dyDescent="0.35">
      <c r="A24" s="4"/>
      <c r="B24" s="4"/>
      <c r="C24" s="4"/>
      <c r="D24" s="4"/>
      <c r="E24" s="4"/>
      <c r="F24" s="4"/>
      <c r="G24" s="4"/>
      <c r="H24" s="5"/>
      <c r="I24" s="6"/>
      <c r="J24" s="5"/>
      <c r="K24" s="5"/>
      <c r="L24" s="5"/>
      <c r="M24" s="5"/>
      <c r="N24" s="5"/>
      <c r="O24" s="5"/>
      <c r="P24" s="4"/>
    </row>
    <row r="25" spans="1:16" ht="28" customHeight="1" x14ac:dyDescent="0.35">
      <c r="A25" s="4"/>
      <c r="B25" s="4"/>
      <c r="C25" s="4"/>
      <c r="D25" s="4"/>
      <c r="E25" s="4"/>
      <c r="F25" s="4"/>
      <c r="G25" s="4"/>
      <c r="H25" s="5"/>
      <c r="I25" s="6"/>
      <c r="J25" s="5"/>
      <c r="K25" s="5"/>
      <c r="L25" s="5"/>
      <c r="M25" s="5"/>
      <c r="N25" s="5"/>
      <c r="O25" s="5"/>
      <c r="P25" s="4"/>
    </row>
    <row r="26" spans="1:16" ht="28" customHeight="1" x14ac:dyDescent="0.35">
      <c r="A26" s="4"/>
      <c r="B26" s="4"/>
      <c r="C26" s="4"/>
      <c r="D26" s="4"/>
      <c r="E26" s="4"/>
      <c r="F26" s="4"/>
      <c r="G26" s="4"/>
      <c r="H26" s="5"/>
      <c r="I26" s="6"/>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sheetData>
  <mergeCells count="5">
    <mergeCell ref="B2:F2"/>
    <mergeCell ref="B3:F10"/>
    <mergeCell ref="H8:I8"/>
    <mergeCell ref="B15:F15"/>
    <mergeCell ref="B16:F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307F-7A56-4B62-B201-019D19857C8D}">
  <dimension ref="A1:P110"/>
  <sheetViews>
    <sheetView showGridLines="0" topLeftCell="A15" zoomScale="160" zoomScaleNormal="160" workbookViewId="0">
      <selection activeCell="N22" sqref="N22"/>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8"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thickBot="1" x14ac:dyDescent="0.4">
      <c r="A2" s="4"/>
      <c r="B2" s="2" t="s">
        <v>16</v>
      </c>
      <c r="C2" s="2"/>
      <c r="D2" s="2"/>
      <c r="E2" s="2"/>
      <c r="F2" s="2"/>
      <c r="G2" s="4"/>
      <c r="H2" s="7" t="s">
        <v>1</v>
      </c>
      <c r="I2" s="13">
        <v>30000000</v>
      </c>
      <c r="J2" s="5"/>
      <c r="K2" s="5"/>
      <c r="L2" s="5"/>
      <c r="M2" s="5"/>
      <c r="N2" s="5"/>
      <c r="O2" s="5"/>
      <c r="P2" s="4"/>
    </row>
    <row r="3" spans="1:16" ht="28" customHeight="1" thickBot="1" x14ac:dyDescent="0.4">
      <c r="A3" s="4"/>
      <c r="B3" s="3" t="s">
        <v>17</v>
      </c>
      <c r="C3" s="3"/>
      <c r="D3" s="3"/>
      <c r="E3" s="3"/>
      <c r="F3" s="3"/>
      <c r="G3" s="4"/>
      <c r="H3" s="7" t="s">
        <v>2</v>
      </c>
      <c r="I3" s="19">
        <f>FV(I5,I4,,I2)</f>
        <v>-74278895.288845062</v>
      </c>
      <c r="J3" s="5"/>
      <c r="K3" s="5"/>
      <c r="L3" s="5"/>
      <c r="M3" s="5"/>
      <c r="N3" s="5"/>
      <c r="O3" s="5"/>
      <c r="P3" s="4"/>
    </row>
    <row r="4" spans="1:16" ht="28" customHeight="1" thickBot="1" x14ac:dyDescent="0.4">
      <c r="A4" s="4"/>
      <c r="B4" s="3"/>
      <c r="C4" s="3"/>
      <c r="D4" s="3"/>
      <c r="E4" s="3"/>
      <c r="F4" s="3"/>
      <c r="G4" s="4"/>
      <c r="H4" s="7" t="s">
        <v>3</v>
      </c>
      <c r="I4" s="13">
        <v>96</v>
      </c>
      <c r="J4" s="5" t="s">
        <v>18</v>
      </c>
      <c r="K4" s="11">
        <v>10</v>
      </c>
      <c r="L4" s="12" t="s">
        <v>7</v>
      </c>
      <c r="M4" s="5"/>
      <c r="N4" s="5"/>
      <c r="O4" s="5"/>
      <c r="P4" s="4"/>
    </row>
    <row r="5" spans="1:16" ht="28" customHeight="1" thickBot="1" x14ac:dyDescent="0.4">
      <c r="A5" s="4"/>
      <c r="B5" s="3"/>
      <c r="C5" s="3"/>
      <c r="D5" s="3"/>
      <c r="E5" s="3"/>
      <c r="F5" s="3"/>
      <c r="G5" s="4"/>
      <c r="H5" s="7" t="s">
        <v>4</v>
      </c>
      <c r="I5" s="18">
        <f>I12</f>
        <v>9.4887929345830457E-3</v>
      </c>
      <c r="J5" s="5"/>
      <c r="K5" s="17">
        <v>0.12</v>
      </c>
      <c r="L5" s="15" t="s">
        <v>8</v>
      </c>
      <c r="M5" s="5"/>
      <c r="N5" s="5"/>
      <c r="O5" s="5"/>
      <c r="P5" s="4"/>
    </row>
    <row r="6" spans="1:16" ht="28" customHeight="1" x14ac:dyDescent="0.35">
      <c r="A6" s="4"/>
      <c r="B6" s="3"/>
      <c r="C6" s="3"/>
      <c r="D6" s="3"/>
      <c r="E6" s="3"/>
      <c r="F6" s="3"/>
      <c r="G6" s="4"/>
      <c r="H6" s="7" t="s">
        <v>5</v>
      </c>
      <c r="I6" s="6"/>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10</v>
      </c>
      <c r="I9" s="18">
        <f>K5</f>
        <v>0.12</v>
      </c>
      <c r="J9" s="5"/>
      <c r="K9" s="5"/>
      <c r="L9" s="5"/>
      <c r="M9" s="5"/>
      <c r="N9" s="5"/>
      <c r="O9" s="5"/>
      <c r="P9" s="4"/>
    </row>
    <row r="10" spans="1:16" ht="28" customHeight="1" x14ac:dyDescent="0.35">
      <c r="A10" s="4"/>
      <c r="B10" s="3"/>
      <c r="C10" s="3"/>
      <c r="D10" s="3"/>
      <c r="E10" s="3"/>
      <c r="F10" s="3"/>
      <c r="G10" s="4"/>
      <c r="H10" s="7" t="s">
        <v>11</v>
      </c>
      <c r="I10" s="13">
        <v>12</v>
      </c>
      <c r="J10" s="5"/>
      <c r="K10" s="5"/>
      <c r="L10" s="5"/>
      <c r="M10" s="5"/>
      <c r="N10" s="5"/>
      <c r="O10" s="5"/>
      <c r="P10" s="4"/>
    </row>
    <row r="11" spans="1:16" ht="28" customHeight="1" x14ac:dyDescent="0.35">
      <c r="A11" s="4"/>
      <c r="B11" s="4"/>
      <c r="C11" s="4"/>
      <c r="D11" s="4"/>
      <c r="E11" s="4"/>
      <c r="F11" s="4"/>
      <c r="G11" s="4"/>
      <c r="H11" s="7" t="s">
        <v>19</v>
      </c>
      <c r="I11" s="18">
        <f>NOMINAL(I9,I10)</f>
        <v>0.11386551521499655</v>
      </c>
      <c r="J11" s="5"/>
      <c r="K11" s="5"/>
      <c r="L11" s="5"/>
      <c r="M11" s="5"/>
      <c r="N11" s="5"/>
      <c r="O11" s="5"/>
      <c r="P11" s="4"/>
    </row>
    <row r="12" spans="1:16" ht="28" customHeight="1" x14ac:dyDescent="0.35">
      <c r="A12" s="4"/>
      <c r="B12" s="4"/>
      <c r="C12" s="4"/>
      <c r="D12" s="4"/>
      <c r="E12" s="4"/>
      <c r="F12" s="4"/>
      <c r="G12" s="4"/>
      <c r="H12" s="7" t="s">
        <v>20</v>
      </c>
      <c r="I12" s="18">
        <f>I11/I10</f>
        <v>9.4887929345830457E-3</v>
      </c>
      <c r="J12" s="5"/>
      <c r="K12" s="5"/>
      <c r="L12" s="5"/>
      <c r="M12" s="5"/>
      <c r="N12" s="5"/>
      <c r="O12" s="5"/>
      <c r="P12" s="4"/>
    </row>
    <row r="13" spans="1:16" ht="6.5" customHeight="1" x14ac:dyDescent="0.35">
      <c r="A13" s="20"/>
      <c r="B13" s="20"/>
      <c r="C13" s="20"/>
      <c r="D13" s="20"/>
      <c r="E13" s="20"/>
      <c r="F13" s="20"/>
      <c r="G13" s="20"/>
      <c r="H13" s="21"/>
      <c r="I13" s="22"/>
      <c r="J13" s="23"/>
      <c r="K13" s="23"/>
      <c r="L13" s="23"/>
      <c r="M13" s="23"/>
      <c r="N13" s="5"/>
      <c r="O13" s="5"/>
      <c r="P13" s="4"/>
    </row>
    <row r="14" spans="1:16" ht="28" customHeight="1" x14ac:dyDescent="0.35">
      <c r="A14" s="4"/>
      <c r="B14" s="4"/>
      <c r="C14" s="4"/>
      <c r="D14" s="4"/>
      <c r="E14" s="4"/>
      <c r="F14" s="4"/>
      <c r="G14" s="4"/>
      <c r="H14" s="5"/>
      <c r="I14" s="6"/>
      <c r="J14" s="5"/>
      <c r="K14" s="5"/>
      <c r="L14" s="5"/>
      <c r="M14" s="5"/>
      <c r="N14" s="5"/>
      <c r="O14" s="5"/>
      <c r="P14" s="4"/>
    </row>
    <row r="15" spans="1:16" ht="28" customHeight="1" thickBot="1" x14ac:dyDescent="0.4">
      <c r="A15" s="4"/>
      <c r="B15" s="2" t="s">
        <v>14</v>
      </c>
      <c r="C15" s="2"/>
      <c r="D15" s="2"/>
      <c r="E15" s="2"/>
      <c r="F15" s="2"/>
      <c r="G15" s="4"/>
      <c r="H15" s="7" t="s">
        <v>1</v>
      </c>
      <c r="I15" s="13">
        <v>60500000</v>
      </c>
      <c r="J15" s="5"/>
      <c r="K15" s="5"/>
      <c r="L15" s="5"/>
      <c r="M15" s="5"/>
      <c r="N15" s="5"/>
      <c r="O15" s="5"/>
      <c r="P15" s="4"/>
    </row>
    <row r="16" spans="1:16" ht="28" customHeight="1" thickBot="1" x14ac:dyDescent="0.4">
      <c r="A16" s="4"/>
      <c r="B16" s="3" t="s">
        <v>21</v>
      </c>
      <c r="C16" s="3"/>
      <c r="D16" s="3"/>
      <c r="E16" s="3"/>
      <c r="F16" s="3"/>
      <c r="G16" s="4"/>
      <c r="H16" s="7" t="s">
        <v>2</v>
      </c>
      <c r="I16" s="19">
        <f>FV(I18,I17,,I15)</f>
        <v>-138409344.28639987</v>
      </c>
      <c r="J16" s="5"/>
      <c r="K16" s="5"/>
      <c r="L16" s="5"/>
      <c r="M16" s="5"/>
      <c r="N16" s="5"/>
      <c r="O16" s="5"/>
      <c r="P16" s="4"/>
    </row>
    <row r="17" spans="1:16" ht="28" customHeight="1" thickBot="1" x14ac:dyDescent="0.4">
      <c r="A17" s="4"/>
      <c r="B17" s="3"/>
      <c r="C17" s="3"/>
      <c r="D17" s="3"/>
      <c r="E17" s="3"/>
      <c r="F17" s="3"/>
      <c r="G17" s="4"/>
      <c r="H17" s="7" t="s">
        <v>3</v>
      </c>
      <c r="I17" s="13">
        <v>20</v>
      </c>
      <c r="J17" s="10" t="s">
        <v>24</v>
      </c>
      <c r="K17" s="5"/>
      <c r="L17" s="5"/>
      <c r="M17" s="5"/>
      <c r="N17" s="4"/>
      <c r="O17" s="5"/>
      <c r="P17" s="4"/>
    </row>
    <row r="18" spans="1:16" ht="28" customHeight="1" thickBot="1" x14ac:dyDescent="0.4">
      <c r="A18" s="4"/>
      <c r="B18" s="3"/>
      <c r="C18" s="3"/>
      <c r="D18" s="3"/>
      <c r="E18" s="3"/>
      <c r="F18" s="3"/>
      <c r="G18" s="4"/>
      <c r="H18" s="7" t="s">
        <v>4</v>
      </c>
      <c r="I18" s="18">
        <f>I25</f>
        <v>4.2246635456321124E-2</v>
      </c>
      <c r="J18" s="10" t="s">
        <v>36</v>
      </c>
      <c r="K18" s="17">
        <v>0.18</v>
      </c>
      <c r="L18" s="15" t="s">
        <v>8</v>
      </c>
      <c r="M18" s="5"/>
      <c r="N18" s="4"/>
      <c r="O18" s="5"/>
      <c r="P18" s="4"/>
    </row>
    <row r="19" spans="1:16" ht="28" customHeight="1" x14ac:dyDescent="0.35">
      <c r="A19" s="4"/>
      <c r="B19" s="3"/>
      <c r="C19" s="3"/>
      <c r="D19" s="3"/>
      <c r="E19" s="3"/>
      <c r="F19" s="3"/>
      <c r="G19" s="4"/>
      <c r="H19" s="7" t="s">
        <v>5</v>
      </c>
      <c r="I19" s="6"/>
      <c r="J19" s="5"/>
      <c r="K19" s="5"/>
      <c r="L19" s="5"/>
      <c r="M19" s="5"/>
      <c r="N19" s="5"/>
      <c r="O19" s="5"/>
      <c r="P19" s="4"/>
    </row>
    <row r="20" spans="1:16" ht="28" customHeight="1" x14ac:dyDescent="0.35">
      <c r="A20" s="4"/>
      <c r="B20" s="3"/>
      <c r="C20" s="3"/>
      <c r="D20" s="3"/>
      <c r="E20" s="3"/>
      <c r="F20" s="3"/>
      <c r="G20" s="4"/>
      <c r="H20" s="5"/>
      <c r="I20" s="6"/>
      <c r="J20" s="5"/>
      <c r="K20" s="5"/>
      <c r="L20" s="5"/>
      <c r="M20" s="5"/>
      <c r="N20" s="5"/>
      <c r="O20" s="5"/>
      <c r="P20" s="4"/>
    </row>
    <row r="21" spans="1:16" ht="28" customHeight="1" x14ac:dyDescent="0.35">
      <c r="A21" s="4"/>
      <c r="B21" s="3"/>
      <c r="C21" s="3"/>
      <c r="D21" s="3"/>
      <c r="E21" s="3"/>
      <c r="F21" s="3"/>
      <c r="G21" s="4"/>
      <c r="H21" s="16" t="s">
        <v>9</v>
      </c>
      <c r="I21" s="16"/>
      <c r="J21" s="5"/>
      <c r="K21" s="5"/>
      <c r="L21" s="5"/>
      <c r="M21" s="5"/>
      <c r="N21" s="5"/>
      <c r="O21" s="5"/>
      <c r="P21" s="4"/>
    </row>
    <row r="22" spans="1:16" ht="28" customHeight="1" x14ac:dyDescent="0.35">
      <c r="A22" s="4"/>
      <c r="B22" s="3"/>
      <c r="C22" s="3"/>
      <c r="D22" s="3"/>
      <c r="E22" s="3"/>
      <c r="F22" s="3"/>
      <c r="G22" s="4"/>
      <c r="H22" s="7" t="s">
        <v>10</v>
      </c>
      <c r="I22" s="18">
        <f>K18</f>
        <v>0.18</v>
      </c>
      <c r="J22" s="5"/>
      <c r="K22" s="5"/>
      <c r="L22" s="5"/>
      <c r="M22" s="5"/>
      <c r="N22" s="5"/>
      <c r="O22" s="5"/>
      <c r="P22" s="4"/>
    </row>
    <row r="23" spans="1:16" ht="28" customHeight="1" x14ac:dyDescent="0.35">
      <c r="A23" s="4"/>
      <c r="B23" s="3"/>
      <c r="C23" s="3"/>
      <c r="D23" s="3"/>
      <c r="E23" s="3"/>
      <c r="F23" s="3"/>
      <c r="G23" s="4"/>
      <c r="H23" s="7" t="s">
        <v>11</v>
      </c>
      <c r="I23" s="13">
        <v>4</v>
      </c>
      <c r="J23" s="5"/>
      <c r="K23" s="5"/>
      <c r="L23" s="5"/>
      <c r="M23" s="5"/>
      <c r="N23" s="5"/>
      <c r="O23" s="5"/>
      <c r="P23" s="4"/>
    </row>
    <row r="24" spans="1:16" ht="28" customHeight="1" x14ac:dyDescent="0.35">
      <c r="A24" s="4"/>
      <c r="B24" s="4"/>
      <c r="C24" s="4"/>
      <c r="D24" s="4"/>
      <c r="E24" s="4"/>
      <c r="F24" s="4"/>
      <c r="G24" s="4"/>
      <c r="H24" s="7" t="s">
        <v>22</v>
      </c>
      <c r="I24" s="18">
        <f>NOMINAL(I22,I23)</f>
        <v>0.1689865418252845</v>
      </c>
      <c r="J24" s="5"/>
      <c r="K24" s="5"/>
      <c r="L24" s="5"/>
      <c r="M24" s="5"/>
      <c r="N24" s="5"/>
      <c r="O24" s="5"/>
      <c r="P24" s="4"/>
    </row>
    <row r="25" spans="1:16" ht="28" customHeight="1" x14ac:dyDescent="0.35">
      <c r="A25" s="4"/>
      <c r="B25" s="4"/>
      <c r="C25" s="4"/>
      <c r="D25" s="4"/>
      <c r="E25" s="4"/>
      <c r="F25" s="4"/>
      <c r="G25" s="4"/>
      <c r="H25" s="7" t="s">
        <v>23</v>
      </c>
      <c r="I25" s="18">
        <f>I24/I23</f>
        <v>4.2246635456321124E-2</v>
      </c>
      <c r="J25" s="5"/>
      <c r="K25" s="5"/>
      <c r="L25" s="5"/>
      <c r="M25" s="5"/>
      <c r="N25" s="5"/>
      <c r="O25" s="5"/>
      <c r="P25" s="4"/>
    </row>
    <row r="26" spans="1:16" ht="28" customHeight="1" x14ac:dyDescent="0.35">
      <c r="A26" s="4"/>
      <c r="B26" s="4"/>
      <c r="C26" s="4"/>
      <c r="D26" s="4"/>
      <c r="E26" s="4"/>
      <c r="F26" s="4"/>
      <c r="G26" s="4"/>
      <c r="H26" s="5"/>
      <c r="I26" s="6"/>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sheetData>
  <mergeCells count="6">
    <mergeCell ref="B2:F2"/>
    <mergeCell ref="B3:F10"/>
    <mergeCell ref="H8:I8"/>
    <mergeCell ref="B15:F15"/>
    <mergeCell ref="B16:F23"/>
    <mergeCell ref="H21:I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DC090-E921-445C-B651-F4140D09665E}">
  <dimension ref="A1:P110"/>
  <sheetViews>
    <sheetView showGridLines="0" topLeftCell="A16" zoomScale="160" zoomScaleNormal="160" workbookViewId="0">
      <selection activeCell="P22" sqref="P16:P22"/>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v>-20000000</v>
      </c>
      <c r="J2" s="5"/>
      <c r="K2" s="5"/>
      <c r="L2" s="5"/>
      <c r="M2" s="5"/>
      <c r="N2" s="5"/>
      <c r="O2" s="5"/>
      <c r="P2" s="4"/>
    </row>
    <row r="3" spans="1:16" ht="28" customHeight="1" thickBot="1" x14ac:dyDescent="0.4">
      <c r="A3" s="4"/>
      <c r="B3" s="3" t="s">
        <v>25</v>
      </c>
      <c r="C3" s="3"/>
      <c r="D3" s="3"/>
      <c r="E3" s="3"/>
      <c r="F3" s="3"/>
      <c r="G3" s="4"/>
      <c r="H3" s="7" t="s">
        <v>2</v>
      </c>
      <c r="I3" s="13">
        <v>40000000</v>
      </c>
      <c r="J3" s="5"/>
      <c r="K3" s="5"/>
      <c r="L3" s="5"/>
      <c r="M3" s="5"/>
      <c r="N3" s="5"/>
      <c r="O3" s="5"/>
      <c r="P3" s="4"/>
    </row>
    <row r="4" spans="1:16" ht="28" customHeight="1" thickBot="1" x14ac:dyDescent="0.4">
      <c r="A4" s="4"/>
      <c r="B4" s="3"/>
      <c r="C4" s="3"/>
      <c r="D4" s="3"/>
      <c r="E4" s="3"/>
      <c r="F4" s="3"/>
      <c r="G4" s="4"/>
      <c r="H4" s="7" t="s">
        <v>3</v>
      </c>
      <c r="I4" s="19">
        <f>NPER(I5,,I2,I3)</f>
        <v>69.660716893574829</v>
      </c>
      <c r="J4" s="5" t="s">
        <v>18</v>
      </c>
      <c r="K4" s="5"/>
      <c r="L4" s="5"/>
      <c r="M4" s="5"/>
      <c r="N4" s="5"/>
      <c r="O4" s="5"/>
      <c r="P4" s="4"/>
    </row>
    <row r="5" spans="1:16" ht="28" customHeight="1" x14ac:dyDescent="0.35">
      <c r="A5" s="4"/>
      <c r="B5" s="3"/>
      <c r="C5" s="3"/>
      <c r="D5" s="3"/>
      <c r="E5" s="3"/>
      <c r="F5" s="3"/>
      <c r="G5" s="4"/>
      <c r="H5" s="7" t="s">
        <v>4</v>
      </c>
      <c r="I5" s="18">
        <v>0.01</v>
      </c>
      <c r="J5" s="5"/>
      <c r="K5" s="5"/>
      <c r="L5" s="5"/>
      <c r="M5" s="5"/>
      <c r="N5" s="5"/>
      <c r="O5" s="5"/>
      <c r="P5" s="4"/>
    </row>
    <row r="6" spans="1:16" ht="28" customHeight="1" x14ac:dyDescent="0.35">
      <c r="A6" s="4"/>
      <c r="B6" s="3"/>
      <c r="C6" s="3"/>
      <c r="D6" s="3"/>
      <c r="E6" s="3"/>
      <c r="F6" s="3"/>
      <c r="G6" s="4"/>
      <c r="H6" s="7" t="s">
        <v>5</v>
      </c>
      <c r="I6" s="6"/>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c r="I8" s="16"/>
      <c r="J8" s="5"/>
      <c r="K8" s="5"/>
      <c r="L8" s="5"/>
      <c r="M8" s="5"/>
      <c r="N8" s="5"/>
      <c r="O8" s="5"/>
      <c r="P8" s="4"/>
    </row>
    <row r="9" spans="1:16" ht="28" customHeight="1" x14ac:dyDescent="0.35">
      <c r="A9" s="4"/>
      <c r="B9" s="3"/>
      <c r="C9" s="3"/>
      <c r="D9" s="3"/>
      <c r="E9" s="3"/>
      <c r="F9" s="3"/>
      <c r="G9" s="4"/>
      <c r="H9" s="7"/>
      <c r="I9" s="18"/>
      <c r="J9" s="5"/>
      <c r="K9" s="5"/>
      <c r="L9" s="5"/>
      <c r="M9" s="5"/>
      <c r="N9" s="5"/>
      <c r="O9" s="5"/>
      <c r="P9" s="4"/>
    </row>
    <row r="10" spans="1:16" ht="28" customHeight="1" x14ac:dyDescent="0.35">
      <c r="A10" s="4"/>
      <c r="B10" s="3"/>
      <c r="C10" s="3"/>
      <c r="D10" s="3"/>
      <c r="E10" s="3"/>
      <c r="F10" s="3"/>
      <c r="G10" s="4"/>
      <c r="H10" s="7"/>
      <c r="I10" s="13"/>
      <c r="J10" s="5"/>
      <c r="K10" s="5"/>
      <c r="L10" s="5"/>
      <c r="M10" s="5"/>
      <c r="N10" s="5"/>
      <c r="O10" s="5"/>
      <c r="P10" s="4"/>
    </row>
    <row r="11" spans="1:16" ht="28" customHeight="1" x14ac:dyDescent="0.35">
      <c r="A11" s="4"/>
      <c r="B11" s="4"/>
      <c r="C11" s="4"/>
      <c r="D11" s="4"/>
      <c r="E11" s="4"/>
      <c r="F11" s="4"/>
      <c r="G11" s="4"/>
      <c r="H11" s="7"/>
      <c r="I11" s="18"/>
      <c r="J11" s="5"/>
      <c r="K11" s="5"/>
      <c r="L11" s="5"/>
      <c r="M11" s="5"/>
      <c r="N11" s="5"/>
      <c r="O11" s="5"/>
      <c r="P11" s="4"/>
    </row>
    <row r="12" spans="1:16" ht="28" customHeight="1" x14ac:dyDescent="0.35">
      <c r="A12" s="4"/>
      <c r="B12" s="4"/>
      <c r="C12" s="4"/>
      <c r="D12" s="4"/>
      <c r="E12" s="4"/>
      <c r="F12" s="4"/>
      <c r="G12" s="4"/>
      <c r="H12" s="7"/>
      <c r="I12" s="18"/>
      <c r="J12" s="5"/>
      <c r="K12" s="5"/>
      <c r="L12" s="5"/>
      <c r="M12" s="5"/>
      <c r="N12" s="5"/>
      <c r="O12" s="5"/>
      <c r="P12" s="4"/>
    </row>
    <row r="13" spans="1:16" ht="6.5" customHeight="1" x14ac:dyDescent="0.35">
      <c r="A13" s="20"/>
      <c r="B13" s="20"/>
      <c r="C13" s="20"/>
      <c r="D13" s="20"/>
      <c r="E13" s="20"/>
      <c r="F13" s="20"/>
      <c r="G13" s="20"/>
      <c r="H13" s="21"/>
      <c r="I13" s="22"/>
      <c r="J13" s="23"/>
      <c r="K13" s="23"/>
      <c r="L13" s="23"/>
      <c r="M13" s="23"/>
      <c r="N13" s="5"/>
      <c r="O13" s="5"/>
      <c r="P13" s="4"/>
    </row>
    <row r="14" spans="1:16" ht="28" customHeight="1" x14ac:dyDescent="0.35">
      <c r="A14" s="4"/>
      <c r="B14" s="4"/>
      <c r="C14" s="4"/>
      <c r="D14" s="4"/>
      <c r="E14" s="4"/>
      <c r="F14" s="4"/>
      <c r="G14" s="4"/>
      <c r="H14" s="5"/>
      <c r="I14" s="6"/>
      <c r="J14" s="5"/>
      <c r="K14" s="5"/>
      <c r="L14" s="5"/>
      <c r="M14" s="5"/>
      <c r="N14" s="5"/>
      <c r="O14" s="5"/>
      <c r="P14" s="4"/>
    </row>
    <row r="15" spans="1:16" ht="28" customHeight="1" x14ac:dyDescent="0.35">
      <c r="A15" s="4"/>
      <c r="B15" s="2" t="s">
        <v>14</v>
      </c>
      <c r="C15" s="2"/>
      <c r="D15" s="2"/>
      <c r="E15" s="2"/>
      <c r="F15" s="2"/>
      <c r="G15" s="4"/>
      <c r="H15" s="7" t="s">
        <v>1</v>
      </c>
      <c r="I15" s="13">
        <v>-19000000</v>
      </c>
      <c r="J15" s="5"/>
      <c r="K15" s="5"/>
      <c r="L15" s="5"/>
      <c r="M15" s="5"/>
      <c r="N15" s="5"/>
      <c r="O15" s="5"/>
      <c r="P15" s="4"/>
    </row>
    <row r="16" spans="1:16" ht="28" customHeight="1" thickBot="1" x14ac:dyDescent="0.4">
      <c r="A16" s="4"/>
      <c r="B16" s="3" t="s">
        <v>26</v>
      </c>
      <c r="C16" s="3"/>
      <c r="D16" s="3"/>
      <c r="E16" s="3"/>
      <c r="F16" s="3"/>
      <c r="G16" s="4"/>
      <c r="H16" s="7" t="s">
        <v>2</v>
      </c>
      <c r="I16" s="13">
        <v>25000000</v>
      </c>
      <c r="J16" s="5"/>
      <c r="K16" s="5"/>
      <c r="L16" s="5"/>
      <c r="M16" s="5"/>
      <c r="N16" s="5"/>
      <c r="O16" s="5"/>
      <c r="P16" s="4"/>
    </row>
    <row r="17" spans="1:16" ht="28" customHeight="1" thickBot="1" x14ac:dyDescent="0.4">
      <c r="A17" s="4"/>
      <c r="B17" s="3"/>
      <c r="C17" s="3"/>
      <c r="D17" s="3"/>
      <c r="E17" s="3"/>
      <c r="F17" s="3"/>
      <c r="G17" s="4"/>
      <c r="H17" s="7" t="s">
        <v>3</v>
      </c>
      <c r="I17" s="19">
        <f>ROUNDUP(NPER(I18,,I15,I16),0)</f>
        <v>717</v>
      </c>
      <c r="J17" s="10" t="s">
        <v>27</v>
      </c>
      <c r="K17" s="5"/>
      <c r="L17" s="5"/>
      <c r="M17" s="5"/>
      <c r="N17" s="4"/>
      <c r="O17" s="5"/>
      <c r="P17" s="4"/>
    </row>
    <row r="18" spans="1:16" ht="28" customHeight="1" thickBot="1" x14ac:dyDescent="0.4">
      <c r="A18" s="4"/>
      <c r="B18" s="3"/>
      <c r="C18" s="3"/>
      <c r="D18" s="3"/>
      <c r="E18" s="3"/>
      <c r="F18" s="3"/>
      <c r="G18" s="4"/>
      <c r="H18" s="7" t="s">
        <v>4</v>
      </c>
      <c r="I18" s="18">
        <f>I25</f>
        <v>3.8322106829236091E-4</v>
      </c>
      <c r="J18" s="10" t="s">
        <v>37</v>
      </c>
      <c r="K18" s="17">
        <v>0.15010000000000001</v>
      </c>
      <c r="L18" s="15" t="s">
        <v>8</v>
      </c>
      <c r="M18" s="5"/>
      <c r="N18" s="4"/>
      <c r="O18" s="5"/>
      <c r="P18" s="4"/>
    </row>
    <row r="19" spans="1:16" ht="28" customHeight="1" x14ac:dyDescent="0.35">
      <c r="A19" s="4"/>
      <c r="B19" s="3"/>
      <c r="C19" s="3"/>
      <c r="D19" s="3"/>
      <c r="E19" s="3"/>
      <c r="F19" s="3"/>
      <c r="G19" s="4"/>
      <c r="H19" s="7" t="s">
        <v>5</v>
      </c>
      <c r="I19" s="6"/>
      <c r="J19" s="5"/>
      <c r="K19" s="5"/>
      <c r="L19" s="5"/>
      <c r="M19" s="5"/>
      <c r="N19" s="5"/>
      <c r="O19" s="5"/>
      <c r="P19" s="4"/>
    </row>
    <row r="20" spans="1:16" ht="28" customHeight="1" x14ac:dyDescent="0.35">
      <c r="A20" s="4"/>
      <c r="B20" s="3"/>
      <c r="C20" s="3"/>
      <c r="D20" s="3"/>
      <c r="E20" s="3"/>
      <c r="F20" s="3"/>
      <c r="G20" s="4"/>
      <c r="H20" s="5"/>
      <c r="I20" s="6"/>
      <c r="J20" s="5"/>
      <c r="K20" s="5"/>
      <c r="L20" s="5"/>
      <c r="M20" s="5"/>
      <c r="N20" s="5"/>
      <c r="O20" s="5"/>
      <c r="P20" s="4"/>
    </row>
    <row r="21" spans="1:16" ht="28" customHeight="1" x14ac:dyDescent="0.35">
      <c r="A21" s="4"/>
      <c r="B21" s="3"/>
      <c r="C21" s="3"/>
      <c r="D21" s="3"/>
      <c r="E21" s="3"/>
      <c r="F21" s="3"/>
      <c r="G21" s="4"/>
      <c r="H21" s="16" t="s">
        <v>9</v>
      </c>
      <c r="I21" s="16"/>
      <c r="J21" s="5"/>
      <c r="K21" s="5"/>
      <c r="L21" s="5"/>
      <c r="M21" s="5"/>
      <c r="N21" s="5"/>
      <c r="O21" s="5"/>
      <c r="P21" s="4"/>
    </row>
    <row r="22" spans="1:16" ht="28" customHeight="1" x14ac:dyDescent="0.35">
      <c r="A22" s="4"/>
      <c r="B22" s="3"/>
      <c r="C22" s="3"/>
      <c r="D22" s="3"/>
      <c r="E22" s="3"/>
      <c r="F22" s="3"/>
      <c r="G22" s="4"/>
      <c r="H22" s="7" t="s">
        <v>10</v>
      </c>
      <c r="I22" s="18">
        <f>K18</f>
        <v>0.15010000000000001</v>
      </c>
      <c r="J22" s="5"/>
      <c r="K22" s="5"/>
      <c r="L22" s="5"/>
      <c r="M22" s="5"/>
      <c r="N22" s="5"/>
      <c r="O22" s="5"/>
      <c r="P22" s="4"/>
    </row>
    <row r="23" spans="1:16" ht="28" customHeight="1" x14ac:dyDescent="0.35">
      <c r="A23" s="4"/>
      <c r="B23" s="3"/>
      <c r="C23" s="3"/>
      <c r="D23" s="3"/>
      <c r="E23" s="3"/>
      <c r="F23" s="3"/>
      <c r="G23" s="4"/>
      <c r="H23" s="7" t="s">
        <v>11</v>
      </c>
      <c r="I23" s="13">
        <v>365</v>
      </c>
      <c r="J23" s="5"/>
      <c r="K23" s="5"/>
      <c r="L23" s="5"/>
      <c r="M23" s="5"/>
      <c r="N23" s="5"/>
      <c r="O23" s="5"/>
      <c r="P23" s="4"/>
    </row>
    <row r="24" spans="1:16" ht="28" customHeight="1" x14ac:dyDescent="0.35">
      <c r="A24" s="4"/>
      <c r="B24" s="4"/>
      <c r="C24" s="4"/>
      <c r="D24" s="4"/>
      <c r="E24" s="4"/>
      <c r="F24" s="4"/>
      <c r="G24" s="4"/>
      <c r="H24" s="7" t="s">
        <v>28</v>
      </c>
      <c r="I24" s="18">
        <f>NOMINAL(I22,I23)</f>
        <v>0.13987568992671173</v>
      </c>
      <c r="J24" s="5"/>
      <c r="K24" s="5"/>
      <c r="L24" s="5"/>
      <c r="M24" s="5"/>
      <c r="N24" s="5"/>
      <c r="O24" s="5"/>
      <c r="P24" s="4"/>
    </row>
    <row r="25" spans="1:16" ht="28" customHeight="1" x14ac:dyDescent="0.35">
      <c r="A25" s="4"/>
      <c r="B25" s="4"/>
      <c r="C25" s="4"/>
      <c r="D25" s="4"/>
      <c r="E25" s="4"/>
      <c r="F25" s="4"/>
      <c r="G25" s="4"/>
      <c r="H25" s="7" t="s">
        <v>29</v>
      </c>
      <c r="I25" s="18">
        <f>I24/I23</f>
        <v>3.8322106829236091E-4</v>
      </c>
      <c r="J25" s="5"/>
      <c r="K25" s="5"/>
      <c r="L25" s="5"/>
      <c r="M25" s="5"/>
      <c r="N25" s="5"/>
      <c r="O25" s="5"/>
      <c r="P25" s="4"/>
    </row>
    <row r="26" spans="1:16" ht="28" customHeight="1" x14ac:dyDescent="0.35">
      <c r="A26" s="4"/>
      <c r="B26" s="4"/>
      <c r="C26" s="4"/>
      <c r="D26" s="4"/>
      <c r="E26" s="4"/>
      <c r="F26" s="4"/>
      <c r="G26" s="4"/>
      <c r="H26" s="5"/>
      <c r="I26" s="6"/>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sheetData>
  <mergeCells count="6">
    <mergeCell ref="B2:F2"/>
    <mergeCell ref="B3:F10"/>
    <mergeCell ref="H8:I8"/>
    <mergeCell ref="B15:F15"/>
    <mergeCell ref="B16:F23"/>
    <mergeCell ref="H21:I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41A4-631C-4ED1-9C57-823119819CE9}">
  <dimension ref="A1:P111"/>
  <sheetViews>
    <sheetView showGridLines="0" topLeftCell="A6" zoomScale="160" zoomScaleNormal="160" workbookViewId="0">
      <selection activeCell="P18" sqref="P18:P20"/>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v>-30000000</v>
      </c>
      <c r="J2" s="5"/>
      <c r="K2" s="5"/>
      <c r="L2" s="5"/>
      <c r="M2" s="5"/>
      <c r="N2" s="5"/>
      <c r="O2" s="5"/>
      <c r="P2" s="4"/>
    </row>
    <row r="3" spans="1:16" ht="28" customHeight="1" x14ac:dyDescent="0.35">
      <c r="A3" s="4"/>
      <c r="B3" s="3" t="s">
        <v>30</v>
      </c>
      <c r="C3" s="3"/>
      <c r="D3" s="3"/>
      <c r="E3" s="3"/>
      <c r="F3" s="3"/>
      <c r="G3" s="4"/>
      <c r="H3" s="7" t="s">
        <v>2</v>
      </c>
      <c r="I3" s="13">
        <v>54636000</v>
      </c>
      <c r="J3" s="5"/>
      <c r="K3" s="5"/>
      <c r="L3" s="5"/>
      <c r="M3" s="5"/>
      <c r="N3" s="5"/>
      <c r="O3" s="5"/>
      <c r="P3" s="4"/>
    </row>
    <row r="4" spans="1:16" ht="28" customHeight="1" x14ac:dyDescent="0.35">
      <c r="A4" s="4"/>
      <c r="B4" s="3"/>
      <c r="C4" s="3"/>
      <c r="D4" s="3"/>
      <c r="E4" s="3"/>
      <c r="F4" s="3"/>
      <c r="G4" s="4"/>
      <c r="H4" s="7" t="s">
        <v>3</v>
      </c>
      <c r="I4" s="13">
        <v>84</v>
      </c>
      <c r="J4" s="10" t="s">
        <v>18</v>
      </c>
      <c r="K4" s="5"/>
      <c r="L4" s="5"/>
      <c r="M4" s="5"/>
      <c r="N4" s="5"/>
      <c r="O4" s="5"/>
      <c r="P4" s="4"/>
    </row>
    <row r="5" spans="1:16" ht="28" customHeight="1" x14ac:dyDescent="0.35">
      <c r="A5" s="4"/>
      <c r="B5" s="3"/>
      <c r="C5" s="3"/>
      <c r="D5" s="3"/>
      <c r="E5" s="3"/>
      <c r="F5" s="3"/>
      <c r="G5" s="4"/>
      <c r="H5" s="7" t="s">
        <v>4</v>
      </c>
      <c r="I5" s="18">
        <f>RATE(I4,,I2,I3)</f>
        <v>7.1623806991830668E-3</v>
      </c>
      <c r="J5" s="10" t="s">
        <v>31</v>
      </c>
      <c r="K5" s="5"/>
      <c r="L5" s="5"/>
      <c r="M5" s="5"/>
      <c r="N5" s="5"/>
      <c r="O5" s="5"/>
      <c r="P5" s="4"/>
    </row>
    <row r="6" spans="1:16" ht="28" customHeight="1" x14ac:dyDescent="0.35">
      <c r="A6" s="4"/>
      <c r="B6" s="3"/>
      <c r="C6" s="3"/>
      <c r="D6" s="3"/>
      <c r="E6" s="3"/>
      <c r="F6" s="3"/>
      <c r="G6" s="4"/>
      <c r="H6" s="7" t="s">
        <v>5</v>
      </c>
      <c r="I6" s="6"/>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20</v>
      </c>
      <c r="I9" s="18">
        <f>I5</f>
        <v>7.1623806991830668E-3</v>
      </c>
      <c r="J9" s="5"/>
      <c r="K9" s="5"/>
      <c r="L9" s="5"/>
      <c r="M9" s="5"/>
      <c r="N9" s="5"/>
      <c r="O9" s="5"/>
      <c r="P9" s="4"/>
    </row>
    <row r="10" spans="1:16" ht="28" customHeight="1" x14ac:dyDescent="0.35">
      <c r="A10" s="4"/>
      <c r="B10" s="3"/>
      <c r="C10" s="3"/>
      <c r="D10" s="3"/>
      <c r="E10" s="3"/>
      <c r="F10" s="3"/>
      <c r="G10" s="4"/>
      <c r="H10" s="7" t="s">
        <v>11</v>
      </c>
      <c r="I10" s="13">
        <v>12</v>
      </c>
      <c r="J10" s="5"/>
      <c r="K10" s="5"/>
      <c r="L10" s="5"/>
      <c r="M10" s="5"/>
      <c r="N10" s="5"/>
      <c r="O10" s="5"/>
      <c r="P10" s="4"/>
    </row>
    <row r="11" spans="1:16" ht="28" customHeight="1" thickBot="1" x14ac:dyDescent="0.4">
      <c r="A11" s="4"/>
      <c r="B11" s="4"/>
      <c r="C11" s="4"/>
      <c r="D11" s="4"/>
      <c r="E11" s="4"/>
      <c r="F11" s="4"/>
      <c r="G11" s="4"/>
      <c r="H11" s="7" t="s">
        <v>19</v>
      </c>
      <c r="I11" s="18">
        <f>I9*I10</f>
        <v>8.5948568390196795E-2</v>
      </c>
      <c r="J11" s="5"/>
      <c r="K11" s="5"/>
      <c r="L11" s="5"/>
      <c r="M11" s="5"/>
      <c r="N11" s="5"/>
      <c r="O11" s="5"/>
      <c r="P11" s="4"/>
    </row>
    <row r="12" spans="1:16" ht="28" customHeight="1" thickBot="1" x14ac:dyDescent="0.4">
      <c r="A12" s="4"/>
      <c r="B12" s="4"/>
      <c r="C12" s="4"/>
      <c r="D12" s="4"/>
      <c r="E12" s="4"/>
      <c r="F12" s="4"/>
      <c r="G12" s="4"/>
      <c r="H12" s="7" t="s">
        <v>10</v>
      </c>
      <c r="I12" s="25">
        <f>EFFECT(I11,I10)</f>
        <v>8.9416500287297529E-2</v>
      </c>
      <c r="J12" s="5"/>
      <c r="K12" s="5"/>
      <c r="L12" s="5"/>
      <c r="M12" s="5"/>
      <c r="N12" s="5"/>
      <c r="O12" s="5"/>
      <c r="P12" s="4"/>
    </row>
    <row r="13" spans="1:16" ht="28" customHeight="1" x14ac:dyDescent="0.35">
      <c r="A13" s="4"/>
      <c r="B13" s="4"/>
      <c r="C13" s="4"/>
      <c r="D13" s="4"/>
      <c r="E13" s="4"/>
      <c r="F13" s="4"/>
      <c r="G13" s="4"/>
      <c r="H13" s="7"/>
      <c r="I13" s="18"/>
      <c r="J13" s="5"/>
      <c r="K13" s="5"/>
      <c r="L13" s="5"/>
      <c r="M13" s="5"/>
      <c r="N13" s="5"/>
      <c r="O13" s="5"/>
      <c r="P13" s="4"/>
    </row>
    <row r="14" spans="1:16" ht="6.5" customHeight="1" x14ac:dyDescent="0.35">
      <c r="A14" s="20"/>
      <c r="B14" s="20"/>
      <c r="C14" s="20"/>
      <c r="D14" s="20"/>
      <c r="E14" s="20"/>
      <c r="F14" s="20"/>
      <c r="G14" s="20"/>
      <c r="H14" s="21"/>
      <c r="I14" s="22"/>
      <c r="J14" s="23"/>
      <c r="K14" s="23"/>
      <c r="L14" s="23"/>
      <c r="M14" s="23"/>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2" t="s">
        <v>14</v>
      </c>
      <c r="C16" s="2"/>
      <c r="D16" s="2"/>
      <c r="E16" s="2"/>
      <c r="F16" s="2"/>
      <c r="G16" s="4"/>
      <c r="H16" s="7" t="s">
        <v>1</v>
      </c>
      <c r="I16" s="13">
        <v>-1</v>
      </c>
      <c r="J16" s="5"/>
      <c r="K16" s="5"/>
      <c r="L16" s="5"/>
      <c r="M16" s="5"/>
      <c r="N16" s="5"/>
      <c r="O16" s="5"/>
      <c r="P16" s="4"/>
    </row>
    <row r="17" spans="1:16" ht="28" customHeight="1" x14ac:dyDescent="0.35">
      <c r="A17" s="4"/>
      <c r="B17" s="3" t="s">
        <v>32</v>
      </c>
      <c r="C17" s="3"/>
      <c r="D17" s="3"/>
      <c r="E17" s="3"/>
      <c r="F17" s="3"/>
      <c r="G17" s="4"/>
      <c r="H17" s="7" t="s">
        <v>2</v>
      </c>
      <c r="I17" s="13">
        <v>2</v>
      </c>
      <c r="J17" s="5"/>
      <c r="K17" s="5"/>
      <c r="L17" s="5"/>
      <c r="M17" s="5"/>
      <c r="N17" s="5"/>
      <c r="O17" s="5"/>
      <c r="P17" s="4"/>
    </row>
    <row r="18" spans="1:16" ht="28" customHeight="1" thickBot="1" x14ac:dyDescent="0.4">
      <c r="A18" s="4"/>
      <c r="B18" s="3"/>
      <c r="C18" s="3"/>
      <c r="D18" s="3"/>
      <c r="E18" s="3"/>
      <c r="F18" s="3"/>
      <c r="G18" s="4"/>
      <c r="H18" s="7" t="s">
        <v>3</v>
      </c>
      <c r="I18" s="13">
        <v>5</v>
      </c>
      <c r="J18" s="10" t="s">
        <v>33</v>
      </c>
      <c r="K18" s="5"/>
      <c r="L18" s="5"/>
      <c r="M18" s="5"/>
      <c r="N18" s="4"/>
      <c r="O18" s="5"/>
      <c r="P18" s="4"/>
    </row>
    <row r="19" spans="1:16" ht="28" customHeight="1" thickBot="1" x14ac:dyDescent="0.4">
      <c r="A19" s="4"/>
      <c r="B19" s="3"/>
      <c r="C19" s="3"/>
      <c r="D19" s="3"/>
      <c r="E19" s="3"/>
      <c r="F19" s="3"/>
      <c r="G19" s="4"/>
      <c r="H19" s="7" t="s">
        <v>4</v>
      </c>
      <c r="I19" s="25">
        <f>RATE(I18,,I16,I17)</f>
        <v>0.14869835499702141</v>
      </c>
      <c r="J19" s="5"/>
      <c r="K19" s="5"/>
      <c r="L19" s="5"/>
      <c r="M19" s="5"/>
      <c r="N19" s="4"/>
      <c r="O19" s="5"/>
      <c r="P19" s="4"/>
    </row>
    <row r="20" spans="1:16" ht="28" customHeight="1" x14ac:dyDescent="0.35">
      <c r="A20" s="4"/>
      <c r="B20" s="3"/>
      <c r="C20" s="3"/>
      <c r="D20" s="3"/>
      <c r="E20" s="3"/>
      <c r="F20" s="3"/>
      <c r="G20" s="4"/>
      <c r="H20" s="7" t="s">
        <v>5</v>
      </c>
      <c r="I20" s="6"/>
      <c r="J20" s="5"/>
      <c r="K20" s="5"/>
      <c r="L20" s="5"/>
      <c r="M20" s="5"/>
      <c r="N20" s="5"/>
      <c r="O20" s="5"/>
      <c r="P20" s="4"/>
    </row>
    <row r="21" spans="1:16" ht="28" customHeight="1" x14ac:dyDescent="0.35">
      <c r="A21" s="4"/>
      <c r="B21" s="3"/>
      <c r="C21" s="3"/>
      <c r="D21" s="3"/>
      <c r="E21" s="3"/>
      <c r="F21" s="3"/>
      <c r="G21" s="4"/>
      <c r="H21" s="5"/>
      <c r="I21" s="6"/>
      <c r="J21" s="5"/>
      <c r="K21" s="5"/>
      <c r="L21" s="5"/>
      <c r="M21" s="5"/>
      <c r="N21" s="5"/>
      <c r="O21" s="5"/>
      <c r="P21" s="4"/>
    </row>
    <row r="22" spans="1:16" ht="28" customHeight="1" x14ac:dyDescent="0.35">
      <c r="A22" s="4"/>
      <c r="B22" s="3"/>
      <c r="C22" s="3"/>
      <c r="D22" s="3"/>
      <c r="E22" s="3"/>
      <c r="F22" s="3"/>
      <c r="G22" s="4"/>
      <c r="H22" s="16"/>
      <c r="I22" s="16"/>
      <c r="J22" s="5"/>
      <c r="K22" s="5"/>
      <c r="L22" s="5"/>
      <c r="M22" s="5"/>
      <c r="N22" s="5"/>
      <c r="O22" s="5"/>
      <c r="P22" s="4"/>
    </row>
    <row r="23" spans="1:16" ht="28" customHeight="1" x14ac:dyDescent="0.35">
      <c r="A23" s="4"/>
      <c r="B23" s="3"/>
      <c r="C23" s="3"/>
      <c r="D23" s="3"/>
      <c r="E23" s="3"/>
      <c r="F23" s="3"/>
      <c r="G23" s="4"/>
      <c r="H23" s="7"/>
      <c r="I23" s="18"/>
      <c r="J23" s="5"/>
      <c r="K23" s="14"/>
      <c r="L23" s="5"/>
      <c r="M23" s="5"/>
      <c r="N23" s="5"/>
      <c r="O23" s="5"/>
      <c r="P23" s="4"/>
    </row>
    <row r="24" spans="1:16" ht="28" customHeight="1" x14ac:dyDescent="0.35">
      <c r="A24" s="4"/>
      <c r="B24" s="3"/>
      <c r="C24" s="3"/>
      <c r="D24" s="3"/>
      <c r="E24" s="3"/>
      <c r="F24" s="3"/>
      <c r="G24" s="4"/>
      <c r="H24" s="7"/>
      <c r="I24" s="13"/>
      <c r="J24" s="5"/>
      <c r="K24" s="5"/>
      <c r="L24" s="5"/>
      <c r="M24" s="5"/>
      <c r="N24" s="5"/>
      <c r="O24" s="5"/>
      <c r="P24" s="4"/>
    </row>
    <row r="25" spans="1:16" ht="28" customHeight="1" x14ac:dyDescent="0.35">
      <c r="A25" s="4"/>
      <c r="B25" s="4"/>
      <c r="C25" s="4"/>
      <c r="D25" s="4"/>
      <c r="E25" s="4"/>
      <c r="F25" s="4"/>
      <c r="G25" s="4"/>
      <c r="H25" s="7"/>
      <c r="I25" s="18"/>
      <c r="J25" s="5"/>
      <c r="K25" s="5"/>
      <c r="L25" s="5"/>
      <c r="M25" s="5"/>
      <c r="N25" s="5"/>
      <c r="O25" s="5"/>
      <c r="P25" s="4"/>
    </row>
    <row r="26" spans="1:16" ht="28" customHeight="1" x14ac:dyDescent="0.35">
      <c r="A26" s="4"/>
      <c r="B26" s="4"/>
      <c r="C26" s="4"/>
      <c r="D26" s="4"/>
      <c r="E26" s="4"/>
      <c r="F26" s="4"/>
      <c r="G26" s="4"/>
      <c r="H26" s="7"/>
      <c r="I26" s="18"/>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row r="111" spans="1:16" ht="28" customHeight="1" x14ac:dyDescent="0.35">
      <c r="A111" s="4"/>
      <c r="B111" s="4"/>
      <c r="C111" s="4"/>
      <c r="D111" s="4"/>
      <c r="E111" s="4"/>
      <c r="F111" s="4"/>
      <c r="G111" s="4"/>
      <c r="H111" s="5"/>
      <c r="I111" s="6"/>
      <c r="J111" s="5"/>
      <c r="K111" s="5"/>
      <c r="L111" s="5"/>
      <c r="M111" s="5"/>
      <c r="N111" s="5"/>
      <c r="O111" s="5"/>
      <c r="P111" s="4"/>
    </row>
  </sheetData>
  <mergeCells count="6">
    <mergeCell ref="B2:F2"/>
    <mergeCell ref="B3:F10"/>
    <mergeCell ref="H8:I8"/>
    <mergeCell ref="B16:F16"/>
    <mergeCell ref="B17:F24"/>
    <mergeCell ref="H22:I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1A53-2911-46EA-B792-A56EA98DBEFC}">
  <dimension ref="A1:P52"/>
  <sheetViews>
    <sheetView showGridLines="0" topLeftCell="A7" zoomScale="160" zoomScaleNormal="160" workbookViewId="0">
      <selection activeCell="H17" sqref="H17:I20"/>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4"/>
      <c r="C2" s="4"/>
      <c r="D2" s="4"/>
      <c r="E2" s="4"/>
      <c r="F2" s="4"/>
      <c r="G2" s="4"/>
      <c r="H2" s="16" t="s">
        <v>38</v>
      </c>
      <c r="I2" s="16"/>
      <c r="J2" s="16"/>
      <c r="K2" s="5"/>
      <c r="L2" s="5"/>
      <c r="M2" s="5"/>
      <c r="N2" s="5"/>
      <c r="O2" s="5"/>
      <c r="P2" s="4"/>
    </row>
    <row r="3" spans="1:16" ht="28" customHeight="1" thickBot="1" x14ac:dyDescent="0.4">
      <c r="A3" s="4"/>
      <c r="B3" s="2" t="s">
        <v>34</v>
      </c>
      <c r="C3" s="2"/>
      <c r="D3" s="2"/>
      <c r="E3" s="2"/>
      <c r="F3" s="2"/>
      <c r="G3" s="4"/>
      <c r="H3" s="7" t="s">
        <v>1</v>
      </c>
      <c r="I3" s="13">
        <v>-2500000</v>
      </c>
      <c r="J3" s="5"/>
      <c r="K3" s="5"/>
      <c r="L3" s="5"/>
      <c r="M3" s="5"/>
      <c r="N3" s="5"/>
      <c r="O3" s="5"/>
      <c r="P3" s="4"/>
    </row>
    <row r="4" spans="1:16" ht="28" customHeight="1" thickBot="1" x14ac:dyDescent="0.4">
      <c r="A4" s="4"/>
      <c r="B4" s="3" t="s">
        <v>35</v>
      </c>
      <c r="C4" s="3"/>
      <c r="D4" s="3"/>
      <c r="E4" s="3"/>
      <c r="F4" s="3"/>
      <c r="G4" s="4"/>
      <c r="H4" s="7" t="s">
        <v>2</v>
      </c>
      <c r="I4" s="19">
        <f>FV(I6,I5,,I3)</f>
        <v>2525000</v>
      </c>
      <c r="J4" s="5"/>
      <c r="K4" s="5"/>
      <c r="L4" s="5"/>
      <c r="M4" s="5"/>
      <c r="N4" s="5"/>
      <c r="O4" s="5"/>
      <c r="P4" s="4"/>
    </row>
    <row r="5" spans="1:16" ht="28" customHeight="1" x14ac:dyDescent="0.35">
      <c r="A5" s="4"/>
      <c r="B5" s="3"/>
      <c r="C5" s="3"/>
      <c r="D5" s="3"/>
      <c r="E5" s="3"/>
      <c r="F5" s="3"/>
      <c r="G5" s="4"/>
      <c r="H5" s="7" t="s">
        <v>3</v>
      </c>
      <c r="I5" s="13">
        <v>1</v>
      </c>
      <c r="J5" s="10" t="s">
        <v>24</v>
      </c>
      <c r="K5" s="5"/>
      <c r="L5" s="5"/>
      <c r="M5" s="5"/>
      <c r="N5" s="5"/>
      <c r="O5" s="5"/>
      <c r="P5" s="4"/>
    </row>
    <row r="6" spans="1:16" ht="28" customHeight="1" x14ac:dyDescent="0.35">
      <c r="A6" s="4"/>
      <c r="B6" s="3"/>
      <c r="C6" s="3"/>
      <c r="D6" s="3"/>
      <c r="E6" s="3"/>
      <c r="F6" s="3"/>
      <c r="G6" s="4"/>
      <c r="H6" s="7" t="s">
        <v>4</v>
      </c>
      <c r="I6" s="18">
        <v>0.01</v>
      </c>
      <c r="J6" s="10" t="s">
        <v>36</v>
      </c>
      <c r="K6" s="5"/>
      <c r="L6" s="5"/>
      <c r="M6" s="5"/>
      <c r="N6" s="5"/>
      <c r="O6" s="5"/>
      <c r="P6" s="4"/>
    </row>
    <row r="7" spans="1:16" ht="28" customHeight="1" x14ac:dyDescent="0.35">
      <c r="A7" s="4"/>
      <c r="B7" s="3"/>
      <c r="C7" s="3"/>
      <c r="D7" s="3"/>
      <c r="E7" s="3"/>
      <c r="F7" s="3"/>
      <c r="G7" s="4"/>
      <c r="H7" s="7" t="s">
        <v>5</v>
      </c>
      <c r="I7" s="6"/>
      <c r="J7" s="5"/>
      <c r="K7" s="5"/>
      <c r="L7" s="5"/>
      <c r="M7" s="5"/>
      <c r="N7" s="5"/>
      <c r="O7" s="5"/>
      <c r="P7" s="4"/>
    </row>
    <row r="8" spans="1:16" ht="28" customHeight="1" x14ac:dyDescent="0.35">
      <c r="A8" s="4"/>
      <c r="B8" s="3"/>
      <c r="C8" s="3"/>
      <c r="D8" s="3"/>
      <c r="E8" s="3"/>
      <c r="F8" s="3"/>
      <c r="G8" s="4"/>
      <c r="H8" s="5"/>
      <c r="I8" s="6"/>
      <c r="J8" s="5"/>
      <c r="K8" s="5"/>
      <c r="L8" s="5"/>
      <c r="M8" s="5"/>
      <c r="N8" s="5"/>
      <c r="O8" s="5"/>
      <c r="P8" s="4"/>
    </row>
    <row r="9" spans="1:16" ht="28" customHeight="1" thickBot="1" x14ac:dyDescent="0.4">
      <c r="A9" s="4"/>
      <c r="B9" s="3"/>
      <c r="C9" s="3"/>
      <c r="D9" s="3"/>
      <c r="E9" s="3"/>
      <c r="F9" s="3"/>
      <c r="G9" s="4"/>
      <c r="H9" s="16" t="s">
        <v>39</v>
      </c>
      <c r="I9" s="16"/>
      <c r="J9" s="16"/>
      <c r="K9" s="5"/>
      <c r="L9" s="5"/>
      <c r="M9" s="5"/>
      <c r="N9" s="5"/>
      <c r="O9" s="5"/>
      <c r="P9" s="4"/>
    </row>
    <row r="10" spans="1:16" ht="28" customHeight="1" thickBot="1" x14ac:dyDescent="0.4">
      <c r="A10" s="4"/>
      <c r="B10" s="3"/>
      <c r="C10" s="3"/>
      <c r="D10" s="3"/>
      <c r="E10" s="3"/>
      <c r="F10" s="3"/>
      <c r="G10" s="4"/>
      <c r="H10" s="7" t="s">
        <v>1</v>
      </c>
      <c r="I10" s="19">
        <f>PV(I13,I12,,I11)</f>
        <v>-2517585.4456475079</v>
      </c>
      <c r="J10" s="5"/>
      <c r="K10" s="5"/>
      <c r="L10" s="5"/>
      <c r="M10" s="5"/>
      <c r="N10" s="5"/>
      <c r="O10" s="5"/>
      <c r="P10" s="4"/>
    </row>
    <row r="11" spans="1:16" ht="28" customHeight="1" x14ac:dyDescent="0.35">
      <c r="A11" s="4"/>
      <c r="B11" s="3"/>
      <c r="C11" s="3"/>
      <c r="D11" s="3"/>
      <c r="E11" s="3"/>
      <c r="F11" s="3"/>
      <c r="G11" s="4"/>
      <c r="H11" s="7" t="s">
        <v>2</v>
      </c>
      <c r="I11" s="13">
        <f>I4</f>
        <v>2525000</v>
      </c>
      <c r="J11" s="5"/>
      <c r="K11" s="5"/>
      <c r="L11" s="5"/>
      <c r="M11" s="5"/>
      <c r="N11" s="5"/>
      <c r="O11" s="5"/>
      <c r="P11" s="4"/>
    </row>
    <row r="12" spans="1:16" ht="28" customHeight="1" thickBot="1" x14ac:dyDescent="0.4">
      <c r="A12" s="4"/>
      <c r="B12" s="4"/>
      <c r="C12" s="4"/>
      <c r="D12" s="4"/>
      <c r="E12" s="4"/>
      <c r="F12" s="4"/>
      <c r="G12" s="4"/>
      <c r="H12" s="7" t="s">
        <v>3</v>
      </c>
      <c r="I12" s="13">
        <f>90-68</f>
        <v>22</v>
      </c>
      <c r="J12" s="10" t="s">
        <v>27</v>
      </c>
      <c r="K12" s="5"/>
      <c r="L12" s="5"/>
      <c r="M12" s="5"/>
      <c r="N12" s="5"/>
      <c r="O12" s="5"/>
      <c r="P12" s="4"/>
    </row>
    <row r="13" spans="1:16" ht="28" customHeight="1" thickBot="1" x14ac:dyDescent="0.4">
      <c r="A13" s="4"/>
      <c r="B13" s="4"/>
      <c r="C13" s="4"/>
      <c r="D13" s="4"/>
      <c r="E13" s="4"/>
      <c r="F13" s="4"/>
      <c r="G13" s="4"/>
      <c r="H13" s="7" t="s">
        <v>4</v>
      </c>
      <c r="I13" s="18">
        <f>I20</f>
        <v>1.3368061711349633E-4</v>
      </c>
      <c r="J13" s="10" t="s">
        <v>37</v>
      </c>
      <c r="K13" s="17">
        <v>0.05</v>
      </c>
      <c r="L13" s="15" t="s">
        <v>8</v>
      </c>
      <c r="M13" s="5"/>
      <c r="N13" s="5"/>
      <c r="O13" s="5"/>
      <c r="P13" s="4"/>
    </row>
    <row r="14" spans="1:16" ht="28" customHeight="1" x14ac:dyDescent="0.35">
      <c r="A14" s="4"/>
      <c r="B14" s="4"/>
      <c r="C14" s="4"/>
      <c r="D14" s="4"/>
      <c r="E14" s="4"/>
      <c r="F14" s="4"/>
      <c r="G14" s="4"/>
      <c r="H14" s="7" t="s">
        <v>5</v>
      </c>
      <c r="I14" s="6"/>
      <c r="J14" s="5"/>
      <c r="K14" s="5"/>
      <c r="L14" s="5"/>
      <c r="M14" s="5"/>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4"/>
      <c r="C16" s="4"/>
      <c r="D16" s="4"/>
      <c r="E16" s="4"/>
      <c r="F16" s="4"/>
      <c r="G16" s="4"/>
      <c r="H16" s="16" t="s">
        <v>9</v>
      </c>
      <c r="I16" s="16"/>
      <c r="J16" s="5"/>
      <c r="K16" s="5"/>
      <c r="L16" s="5"/>
      <c r="M16" s="5"/>
      <c r="N16" s="5"/>
      <c r="O16" s="5"/>
      <c r="P16" s="4"/>
    </row>
    <row r="17" spans="1:16" ht="28" customHeight="1" x14ac:dyDescent="0.35">
      <c r="A17" s="4"/>
      <c r="B17" s="4"/>
      <c r="C17" s="4"/>
      <c r="D17" s="4"/>
      <c r="E17" s="4"/>
      <c r="F17" s="4"/>
      <c r="G17" s="4"/>
      <c r="H17" s="7" t="s">
        <v>10</v>
      </c>
      <c r="I17" s="18">
        <f>K13</f>
        <v>0.05</v>
      </c>
      <c r="J17" s="5"/>
      <c r="K17" s="5"/>
      <c r="L17" s="5"/>
      <c r="M17" s="5"/>
      <c r="N17" s="5"/>
      <c r="O17" s="5"/>
      <c r="P17" s="4"/>
    </row>
    <row r="18" spans="1:16" ht="28" customHeight="1" x14ac:dyDescent="0.35">
      <c r="A18" s="4"/>
      <c r="B18" s="4"/>
      <c r="C18" s="4"/>
      <c r="D18" s="4"/>
      <c r="E18" s="4"/>
      <c r="F18" s="4"/>
      <c r="G18" s="4"/>
      <c r="H18" s="7" t="s">
        <v>11</v>
      </c>
      <c r="I18" s="13">
        <v>365</v>
      </c>
      <c r="J18" s="5"/>
      <c r="K18" s="5"/>
      <c r="L18" s="5"/>
      <c r="M18" s="5"/>
      <c r="N18" s="5"/>
      <c r="O18" s="5"/>
      <c r="P18" s="4"/>
    </row>
    <row r="19" spans="1:16" ht="28" customHeight="1" x14ac:dyDescent="0.35">
      <c r="A19" s="4"/>
      <c r="B19" s="4"/>
      <c r="C19" s="4"/>
      <c r="D19" s="4"/>
      <c r="E19" s="4"/>
      <c r="F19" s="4"/>
      <c r="G19" s="4"/>
      <c r="H19" s="7" t="s">
        <v>28</v>
      </c>
      <c r="I19" s="18">
        <f>NOMINAL(I17,I18)</f>
        <v>4.8793425246426159E-2</v>
      </c>
      <c r="J19" s="5"/>
      <c r="K19" s="5"/>
      <c r="L19" s="5"/>
      <c r="M19" s="5"/>
      <c r="N19" s="5"/>
      <c r="O19" s="5"/>
      <c r="P19" s="4"/>
    </row>
    <row r="20" spans="1:16" ht="28" customHeight="1" x14ac:dyDescent="0.35">
      <c r="A20" s="4"/>
      <c r="B20" s="4"/>
      <c r="C20" s="4"/>
      <c r="D20" s="4"/>
      <c r="E20" s="4"/>
      <c r="F20" s="4"/>
      <c r="G20" s="4"/>
      <c r="H20" s="7" t="s">
        <v>29</v>
      </c>
      <c r="I20" s="18">
        <f>I19/I18</f>
        <v>1.3368061711349633E-4</v>
      </c>
      <c r="J20" s="5"/>
      <c r="K20" s="5"/>
      <c r="L20" s="5"/>
      <c r="M20" s="5"/>
      <c r="N20" s="5"/>
      <c r="O20" s="5"/>
      <c r="P20" s="4"/>
    </row>
    <row r="21" spans="1:16" ht="28" customHeight="1" x14ac:dyDescent="0.35">
      <c r="A21" s="4"/>
      <c r="B21" s="4"/>
      <c r="C21" s="4"/>
      <c r="D21" s="4"/>
      <c r="E21" s="4"/>
      <c r="F21" s="4"/>
      <c r="G21" s="4"/>
      <c r="H21" s="5"/>
      <c r="I21" s="6"/>
      <c r="J21" s="5"/>
      <c r="K21" s="5"/>
      <c r="L21" s="5"/>
      <c r="M21" s="5"/>
      <c r="N21" s="5"/>
      <c r="O21" s="5"/>
      <c r="P21" s="4"/>
    </row>
    <row r="22" spans="1:16" ht="28" customHeight="1" x14ac:dyDescent="0.35">
      <c r="A22" s="4"/>
      <c r="B22" s="4"/>
      <c r="C22" s="4"/>
      <c r="D22" s="4"/>
      <c r="E22" s="4"/>
      <c r="F22" s="4"/>
      <c r="G22" s="4"/>
      <c r="H22" s="5"/>
      <c r="I22" s="6"/>
      <c r="J22" s="5"/>
      <c r="K22" s="5"/>
      <c r="L22" s="5"/>
      <c r="M22" s="5"/>
      <c r="N22" s="5"/>
      <c r="O22" s="5"/>
      <c r="P22" s="4"/>
    </row>
    <row r="23" spans="1:16" ht="28" customHeight="1" x14ac:dyDescent="0.35">
      <c r="A23" s="4"/>
      <c r="B23" s="4"/>
      <c r="C23" s="4"/>
      <c r="D23" s="4"/>
      <c r="E23" s="4"/>
      <c r="F23" s="4"/>
      <c r="G23" s="4"/>
      <c r="H23" s="5"/>
      <c r="I23" s="6"/>
      <c r="J23" s="5"/>
      <c r="K23" s="5"/>
      <c r="L23" s="5"/>
      <c r="M23" s="5"/>
      <c r="N23" s="5"/>
      <c r="O23" s="5"/>
      <c r="P23" s="4"/>
    </row>
    <row r="24" spans="1:16" ht="28" customHeight="1" x14ac:dyDescent="0.35">
      <c r="A24" s="4"/>
      <c r="B24" s="4"/>
      <c r="C24" s="4"/>
      <c r="D24" s="4"/>
      <c r="E24" s="4"/>
      <c r="F24" s="4"/>
      <c r="G24" s="4"/>
      <c r="H24" s="5"/>
      <c r="I24" s="6"/>
      <c r="J24" s="5"/>
      <c r="K24" s="5"/>
      <c r="L24" s="5"/>
      <c r="M24" s="5"/>
      <c r="N24" s="5"/>
      <c r="O24" s="5"/>
      <c r="P24" s="4"/>
    </row>
    <row r="25" spans="1:16" ht="28" customHeight="1" x14ac:dyDescent="0.35">
      <c r="A25" s="4"/>
      <c r="B25" s="4"/>
      <c r="C25" s="4"/>
      <c r="D25" s="4"/>
      <c r="E25" s="4"/>
      <c r="F25" s="4"/>
      <c r="G25" s="4"/>
      <c r="H25" s="5"/>
      <c r="I25" s="6"/>
      <c r="J25" s="5"/>
      <c r="K25" s="5"/>
      <c r="L25" s="5"/>
      <c r="M25" s="5"/>
      <c r="N25" s="5"/>
      <c r="O25" s="5"/>
      <c r="P25" s="4"/>
    </row>
    <row r="26" spans="1:16" ht="28" customHeight="1" x14ac:dyDescent="0.35">
      <c r="A26" s="4"/>
      <c r="B26" s="4"/>
      <c r="C26" s="4"/>
      <c r="D26" s="4"/>
      <c r="E26" s="4"/>
      <c r="F26" s="4"/>
      <c r="G26" s="4"/>
      <c r="H26" s="5"/>
      <c r="I26" s="6"/>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sheetData>
  <mergeCells count="5">
    <mergeCell ref="H2:J2"/>
    <mergeCell ref="H9:J9"/>
    <mergeCell ref="H16:I16"/>
    <mergeCell ref="B3:F3"/>
    <mergeCell ref="B4:F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4E9D-B472-4F74-A025-09FA1A177C50}">
  <dimension ref="A1:P111"/>
  <sheetViews>
    <sheetView showGridLines="0" topLeftCell="A7" zoomScale="160" zoomScaleNormal="160" workbookViewId="0">
      <selection activeCell="O21" sqref="O21"/>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v>-120000000</v>
      </c>
      <c r="J2" s="5"/>
      <c r="K2" s="5"/>
      <c r="L2" s="5"/>
      <c r="M2" s="5"/>
      <c r="N2" s="5"/>
      <c r="O2" s="5"/>
      <c r="P2" s="4"/>
    </row>
    <row r="3" spans="1:16" ht="28" customHeight="1" thickBot="1" x14ac:dyDescent="0.4">
      <c r="A3" s="4"/>
      <c r="B3" s="3" t="s">
        <v>40</v>
      </c>
      <c r="C3" s="3"/>
      <c r="D3" s="3"/>
      <c r="E3" s="3"/>
      <c r="F3" s="3"/>
      <c r="G3" s="4"/>
      <c r="H3" s="7" t="s">
        <v>2</v>
      </c>
      <c r="I3" s="13"/>
      <c r="J3" s="5"/>
      <c r="K3" s="5"/>
      <c r="L3" s="5"/>
      <c r="M3" s="5"/>
      <c r="N3" s="5"/>
      <c r="O3" s="5"/>
      <c r="P3" s="4"/>
    </row>
    <row r="4" spans="1:16" ht="28" customHeight="1" thickBot="1" x14ac:dyDescent="0.4">
      <c r="A4" s="4"/>
      <c r="B4" s="3"/>
      <c r="C4" s="3"/>
      <c r="D4" s="3"/>
      <c r="E4" s="3"/>
      <c r="F4" s="3"/>
      <c r="G4" s="4"/>
      <c r="H4" s="7" t="s">
        <v>3</v>
      </c>
      <c r="I4" s="13">
        <v>240</v>
      </c>
      <c r="J4" s="10" t="s">
        <v>18</v>
      </c>
      <c r="K4" s="11">
        <v>20</v>
      </c>
      <c r="L4" s="12" t="s">
        <v>7</v>
      </c>
      <c r="M4" s="5"/>
      <c r="N4" s="5"/>
      <c r="O4" s="5"/>
      <c r="P4" s="4"/>
    </row>
    <row r="5" spans="1:16" ht="28" customHeight="1" thickBot="1" x14ac:dyDescent="0.4">
      <c r="A5" s="4"/>
      <c r="B5" s="3"/>
      <c r="C5" s="3"/>
      <c r="D5" s="3"/>
      <c r="E5" s="3"/>
      <c r="F5" s="3"/>
      <c r="G5" s="4"/>
      <c r="H5" s="7" t="s">
        <v>4</v>
      </c>
      <c r="I5" s="18">
        <f>I12</f>
        <v>6.4340301100034303E-3</v>
      </c>
      <c r="J5" s="10" t="s">
        <v>31</v>
      </c>
      <c r="K5" s="17">
        <v>0.08</v>
      </c>
      <c r="L5" s="15" t="s">
        <v>8</v>
      </c>
      <c r="M5" s="5"/>
      <c r="N5" s="5"/>
      <c r="O5" s="5"/>
      <c r="P5" s="4"/>
    </row>
    <row r="6" spans="1:16" ht="28" customHeight="1" thickBot="1" x14ac:dyDescent="0.4">
      <c r="A6" s="4"/>
      <c r="B6" s="3"/>
      <c r="C6" s="3"/>
      <c r="D6" s="3"/>
      <c r="E6" s="3"/>
      <c r="F6" s="3"/>
      <c r="G6" s="4"/>
      <c r="H6" s="7" t="s">
        <v>5</v>
      </c>
      <c r="I6" s="19">
        <f>PMT(I5,I4,I2)</f>
        <v>982980.2675077637</v>
      </c>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10</v>
      </c>
      <c r="I9" s="18">
        <f>K5</f>
        <v>0.08</v>
      </c>
      <c r="J9" s="5"/>
      <c r="K9" s="5"/>
      <c r="L9" s="5"/>
      <c r="M9" s="5"/>
      <c r="N9" s="5"/>
      <c r="O9" s="5"/>
      <c r="P9" s="4"/>
    </row>
    <row r="10" spans="1:16" ht="28" customHeight="1" x14ac:dyDescent="0.35">
      <c r="A10" s="4"/>
      <c r="B10" s="3"/>
      <c r="C10" s="3"/>
      <c r="D10" s="3"/>
      <c r="E10" s="3"/>
      <c r="F10" s="3"/>
      <c r="G10" s="4"/>
      <c r="H10" s="7" t="s">
        <v>11</v>
      </c>
      <c r="I10" s="13">
        <v>12</v>
      </c>
      <c r="J10" s="5"/>
      <c r="K10" s="5"/>
      <c r="L10" s="5"/>
      <c r="M10" s="5"/>
      <c r="N10" s="5"/>
      <c r="O10" s="5"/>
      <c r="P10" s="4"/>
    </row>
    <row r="11" spans="1:16" ht="28" customHeight="1" x14ac:dyDescent="0.35">
      <c r="A11" s="4"/>
      <c r="B11" s="4"/>
      <c r="C11" s="4"/>
      <c r="D11" s="4"/>
      <c r="E11" s="4"/>
      <c r="F11" s="4"/>
      <c r="G11" s="4"/>
      <c r="H11" s="7" t="s">
        <v>19</v>
      </c>
      <c r="I11" s="18">
        <f>NOMINAL(I9,I10)</f>
        <v>7.7208361320041163E-2</v>
      </c>
      <c r="J11" s="5"/>
      <c r="K11" s="5"/>
      <c r="L11" s="5"/>
      <c r="M11" s="5"/>
      <c r="N11" s="5"/>
      <c r="O11" s="5"/>
      <c r="P11" s="4"/>
    </row>
    <row r="12" spans="1:16" ht="28" customHeight="1" x14ac:dyDescent="0.35">
      <c r="A12" s="4"/>
      <c r="B12" s="4"/>
      <c r="C12" s="4"/>
      <c r="D12" s="4"/>
      <c r="E12" s="4"/>
      <c r="F12" s="4"/>
      <c r="G12" s="4"/>
      <c r="H12" s="7" t="s">
        <v>20</v>
      </c>
      <c r="I12" s="18">
        <f>I11/I10</f>
        <v>6.4340301100034303E-3</v>
      </c>
      <c r="J12" s="5"/>
      <c r="K12" s="5"/>
      <c r="L12" s="5"/>
      <c r="M12" s="5"/>
      <c r="N12" s="5"/>
      <c r="O12" s="5"/>
      <c r="P12" s="4"/>
    </row>
    <row r="13" spans="1:16" ht="28" customHeight="1" x14ac:dyDescent="0.35">
      <c r="A13" s="4"/>
      <c r="B13" s="4"/>
      <c r="C13" s="4"/>
      <c r="D13" s="4"/>
      <c r="E13" s="4"/>
      <c r="F13" s="4"/>
      <c r="G13" s="4"/>
      <c r="H13" s="7"/>
      <c r="I13" s="18"/>
      <c r="J13" s="5"/>
      <c r="K13" s="5"/>
      <c r="L13" s="5"/>
      <c r="M13" s="5"/>
      <c r="N13" s="5"/>
      <c r="O13" s="5"/>
      <c r="P13" s="4"/>
    </row>
    <row r="14" spans="1:16" ht="6.5" customHeight="1" x14ac:dyDescent="0.35">
      <c r="A14" s="20"/>
      <c r="B14" s="20"/>
      <c r="C14" s="20"/>
      <c r="D14" s="20"/>
      <c r="E14" s="20"/>
      <c r="F14" s="20"/>
      <c r="G14" s="20"/>
      <c r="H14" s="21"/>
      <c r="I14" s="22"/>
      <c r="J14" s="23"/>
      <c r="K14" s="23"/>
      <c r="L14" s="23"/>
      <c r="M14" s="23"/>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2" t="s">
        <v>14</v>
      </c>
      <c r="C16" s="2"/>
      <c r="D16" s="2"/>
      <c r="E16" s="2"/>
      <c r="F16" s="2"/>
      <c r="G16" s="4"/>
      <c r="H16" s="16" t="s">
        <v>42</v>
      </c>
      <c r="I16" s="16"/>
      <c r="J16" s="16"/>
      <c r="K16" s="5"/>
      <c r="L16" s="5"/>
      <c r="M16" s="5"/>
      <c r="N16" s="5"/>
      <c r="O16" s="5"/>
      <c r="P16" s="4"/>
    </row>
    <row r="17" spans="1:16" ht="28" customHeight="1" x14ac:dyDescent="0.35">
      <c r="A17" s="4"/>
      <c r="B17" s="3" t="s">
        <v>41</v>
      </c>
      <c r="C17" s="3"/>
      <c r="D17" s="3"/>
      <c r="E17" s="3"/>
      <c r="F17" s="3"/>
      <c r="G17" s="4"/>
      <c r="H17" s="7" t="s">
        <v>1</v>
      </c>
      <c r="I17" s="13">
        <v>35000000</v>
      </c>
      <c r="J17" s="5"/>
      <c r="K17" s="5"/>
      <c r="L17" s="5"/>
      <c r="M17" s="5"/>
      <c r="N17" s="5"/>
      <c r="O17" s="5"/>
      <c r="P17" s="4"/>
    </row>
    <row r="18" spans="1:16" ht="28" customHeight="1" x14ac:dyDescent="0.35">
      <c r="A18" s="4"/>
      <c r="B18" s="3"/>
      <c r="C18" s="3"/>
      <c r="D18" s="3"/>
      <c r="E18" s="3"/>
      <c r="F18" s="3"/>
      <c r="G18" s="4"/>
      <c r="H18" s="7" t="s">
        <v>2</v>
      </c>
      <c r="I18" s="13"/>
      <c r="J18" s="5"/>
      <c r="K18" s="5"/>
      <c r="L18" s="5"/>
      <c r="M18" s="5"/>
      <c r="N18" s="4"/>
      <c r="O18" s="5"/>
      <c r="P18" s="4"/>
    </row>
    <row r="19" spans="1:16" ht="28" customHeight="1" x14ac:dyDescent="0.35">
      <c r="A19" s="4"/>
      <c r="B19" s="3"/>
      <c r="C19" s="3"/>
      <c r="D19" s="3"/>
      <c r="E19" s="3"/>
      <c r="F19" s="3"/>
      <c r="G19" s="4"/>
      <c r="H19" s="7" t="s">
        <v>3</v>
      </c>
      <c r="I19" s="13">
        <v>20</v>
      </c>
      <c r="J19" s="10" t="s">
        <v>24</v>
      </c>
      <c r="K19" s="5"/>
      <c r="L19" s="5"/>
      <c r="M19" s="5"/>
      <c r="N19" s="4"/>
      <c r="O19" s="5"/>
      <c r="P19" s="4"/>
    </row>
    <row r="20" spans="1:16" ht="28" customHeight="1" thickBot="1" x14ac:dyDescent="0.4">
      <c r="A20" s="4"/>
      <c r="B20" s="3"/>
      <c r="C20" s="3"/>
      <c r="D20" s="3"/>
      <c r="E20" s="3"/>
      <c r="F20" s="3"/>
      <c r="G20" s="4"/>
      <c r="H20" s="7" t="s">
        <v>4</v>
      </c>
      <c r="I20" s="18">
        <v>0.04</v>
      </c>
      <c r="J20" s="10" t="s">
        <v>36</v>
      </c>
      <c r="K20" s="5"/>
      <c r="L20" s="5"/>
      <c r="M20" s="5"/>
      <c r="N20" s="5"/>
      <c r="O20" s="5"/>
      <c r="P20" s="4"/>
    </row>
    <row r="21" spans="1:16" ht="28" customHeight="1" thickBot="1" x14ac:dyDescent="0.4">
      <c r="A21" s="4"/>
      <c r="B21" s="3"/>
      <c r="C21" s="3"/>
      <c r="D21" s="3"/>
      <c r="E21" s="3"/>
      <c r="F21" s="3"/>
      <c r="G21" s="4"/>
      <c r="H21" s="7" t="s">
        <v>5</v>
      </c>
      <c r="I21" s="19">
        <f>PMT(I20,I19,I17)</f>
        <v>-2575361.2615020112</v>
      </c>
      <c r="J21" s="5"/>
      <c r="K21" s="5"/>
      <c r="L21" s="5"/>
      <c r="M21" s="5"/>
      <c r="N21" s="5"/>
      <c r="O21" s="5"/>
      <c r="P21" s="4"/>
    </row>
    <row r="22" spans="1:16" ht="28" customHeight="1" x14ac:dyDescent="0.35">
      <c r="A22" s="4"/>
      <c r="B22" s="3"/>
      <c r="C22" s="3"/>
      <c r="D22" s="3"/>
      <c r="E22" s="3"/>
      <c r="F22" s="3"/>
      <c r="G22" s="4"/>
      <c r="H22" s="16"/>
      <c r="I22" s="16"/>
      <c r="J22" s="5"/>
      <c r="K22" s="5"/>
      <c r="L22" s="5"/>
      <c r="M22" s="5"/>
      <c r="N22" s="5"/>
      <c r="O22" s="5"/>
      <c r="P22" s="4"/>
    </row>
    <row r="23" spans="1:16" ht="28" customHeight="1" x14ac:dyDescent="0.35">
      <c r="A23" s="4"/>
      <c r="B23" s="3"/>
      <c r="C23" s="3"/>
      <c r="D23" s="3"/>
      <c r="E23" s="3"/>
      <c r="F23" s="3"/>
      <c r="G23" s="4"/>
      <c r="H23" s="16" t="s">
        <v>43</v>
      </c>
      <c r="I23" s="16"/>
      <c r="J23" s="16"/>
      <c r="K23" s="14"/>
      <c r="L23" s="5"/>
      <c r="M23" s="5"/>
      <c r="N23" s="5"/>
      <c r="O23" s="5"/>
      <c r="P23" s="4"/>
    </row>
    <row r="24" spans="1:16" ht="28" customHeight="1" x14ac:dyDescent="0.35">
      <c r="A24" s="4"/>
      <c r="B24" s="3"/>
      <c r="C24" s="3"/>
      <c r="D24" s="3"/>
      <c r="E24" s="3"/>
      <c r="F24" s="3"/>
      <c r="G24" s="4"/>
      <c r="H24" s="7" t="s">
        <v>1</v>
      </c>
      <c r="I24" s="13">
        <v>35000000</v>
      </c>
      <c r="J24" s="5"/>
      <c r="K24" s="5"/>
      <c r="L24" s="5"/>
      <c r="M24" s="5"/>
      <c r="N24" s="5"/>
      <c r="O24" s="5"/>
      <c r="P24" s="4"/>
    </row>
    <row r="25" spans="1:16" ht="28" customHeight="1" x14ac:dyDescent="0.35">
      <c r="A25" s="4"/>
      <c r="B25" s="4"/>
      <c r="C25" s="4"/>
      <c r="D25" s="4"/>
      <c r="E25" s="4"/>
      <c r="F25" s="4"/>
      <c r="G25" s="4"/>
      <c r="H25" s="7" t="s">
        <v>2</v>
      </c>
      <c r="I25" s="13"/>
      <c r="J25" s="5"/>
      <c r="K25" s="5"/>
      <c r="L25" s="5"/>
      <c r="M25" s="5"/>
      <c r="N25" s="5"/>
      <c r="O25" s="5"/>
      <c r="P25" s="4"/>
    </row>
    <row r="26" spans="1:16" ht="28" customHeight="1" x14ac:dyDescent="0.35">
      <c r="A26" s="4"/>
      <c r="B26" s="4"/>
      <c r="C26" s="4"/>
      <c r="D26" s="4"/>
      <c r="E26" s="4"/>
      <c r="F26" s="4"/>
      <c r="G26" s="4"/>
      <c r="H26" s="7" t="s">
        <v>3</v>
      </c>
      <c r="I26" s="13">
        <v>60</v>
      </c>
      <c r="J26" s="10" t="s">
        <v>18</v>
      </c>
      <c r="K26" s="5"/>
      <c r="L26" s="5"/>
      <c r="M26" s="5"/>
      <c r="N26" s="5"/>
      <c r="O26" s="5"/>
      <c r="P26" s="4"/>
    </row>
    <row r="27" spans="1:16" ht="28" customHeight="1" thickBot="1" x14ac:dyDescent="0.4">
      <c r="A27" s="4"/>
      <c r="B27" s="4"/>
      <c r="C27" s="4"/>
      <c r="D27" s="4"/>
      <c r="E27" s="4"/>
      <c r="F27" s="4"/>
      <c r="G27" s="4"/>
      <c r="H27" s="7" t="s">
        <v>4</v>
      </c>
      <c r="I27" s="18">
        <f>I37</f>
        <v>1.3159403820177218E-2</v>
      </c>
      <c r="J27" s="10" t="s">
        <v>31</v>
      </c>
      <c r="K27" s="5"/>
      <c r="L27" s="5"/>
      <c r="M27" s="5"/>
      <c r="N27" s="5"/>
      <c r="O27" s="5"/>
      <c r="P27" s="4"/>
    </row>
    <row r="28" spans="1:16" ht="28" customHeight="1" thickBot="1" x14ac:dyDescent="0.4">
      <c r="A28" s="4"/>
      <c r="B28" s="4"/>
      <c r="C28" s="4"/>
      <c r="D28" s="4"/>
      <c r="E28" s="4"/>
      <c r="F28" s="4"/>
      <c r="G28" s="4"/>
      <c r="H28" s="7" t="s">
        <v>5</v>
      </c>
      <c r="I28" s="19">
        <f>PMT(I27,I26,I24)</f>
        <v>-847255.47057365102</v>
      </c>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16" t="s">
        <v>44</v>
      </c>
      <c r="I30" s="16"/>
      <c r="J30" s="5"/>
      <c r="K30" s="5"/>
      <c r="L30" s="5"/>
      <c r="M30" s="5"/>
      <c r="N30" s="5"/>
      <c r="O30" s="5"/>
      <c r="P30" s="4"/>
    </row>
    <row r="31" spans="1:16" ht="28" customHeight="1" x14ac:dyDescent="0.35">
      <c r="A31" s="4"/>
      <c r="B31" s="4"/>
      <c r="C31" s="4"/>
      <c r="D31" s="4"/>
      <c r="E31" s="4"/>
      <c r="F31" s="4"/>
      <c r="G31" s="4"/>
      <c r="H31" s="7" t="s">
        <v>23</v>
      </c>
      <c r="I31" s="18">
        <f>I20</f>
        <v>0.04</v>
      </c>
      <c r="J31" s="5"/>
      <c r="K31" s="5"/>
      <c r="L31" s="5"/>
      <c r="M31" s="5"/>
      <c r="N31" s="5"/>
      <c r="O31" s="5"/>
      <c r="P31" s="4"/>
    </row>
    <row r="32" spans="1:16" ht="28" customHeight="1" x14ac:dyDescent="0.35">
      <c r="A32" s="4"/>
      <c r="B32" s="4"/>
      <c r="C32" s="4"/>
      <c r="D32" s="4"/>
      <c r="E32" s="4"/>
      <c r="F32" s="4"/>
      <c r="G32" s="4"/>
      <c r="H32" s="7" t="s">
        <v>11</v>
      </c>
      <c r="I32" s="13">
        <v>4</v>
      </c>
      <c r="J32" s="5"/>
      <c r="K32" s="5"/>
      <c r="L32" s="5"/>
      <c r="M32" s="5"/>
      <c r="N32" s="5"/>
      <c r="O32" s="5"/>
      <c r="P32" s="4"/>
    </row>
    <row r="33" spans="1:16" ht="28" customHeight="1" x14ac:dyDescent="0.35">
      <c r="A33" s="4"/>
      <c r="B33" s="4"/>
      <c r="C33" s="4"/>
      <c r="D33" s="4"/>
      <c r="E33" s="4"/>
      <c r="F33" s="4"/>
      <c r="G33" s="4"/>
      <c r="H33" s="7" t="s">
        <v>22</v>
      </c>
      <c r="I33" s="18">
        <f>I31*I32</f>
        <v>0.16</v>
      </c>
      <c r="J33" s="5"/>
      <c r="K33" s="5"/>
      <c r="L33" s="5"/>
      <c r="M33" s="5"/>
      <c r="N33" s="5"/>
      <c r="O33" s="5"/>
      <c r="P33" s="4"/>
    </row>
    <row r="34" spans="1:16" ht="28" customHeight="1" x14ac:dyDescent="0.35">
      <c r="A34" s="4"/>
      <c r="B34" s="4"/>
      <c r="C34" s="4"/>
      <c r="D34" s="4"/>
      <c r="E34" s="4"/>
      <c r="F34" s="4"/>
      <c r="G34" s="4"/>
      <c r="H34" s="7" t="s">
        <v>10</v>
      </c>
      <c r="I34" s="18">
        <f>EFFECT(I33,I32)</f>
        <v>0.16985856000000021</v>
      </c>
      <c r="J34" s="5"/>
      <c r="K34" s="5"/>
      <c r="L34" s="5"/>
      <c r="M34" s="5"/>
      <c r="N34" s="5"/>
      <c r="O34" s="5"/>
      <c r="P34" s="4"/>
    </row>
    <row r="35" spans="1:16" ht="28" customHeight="1" x14ac:dyDescent="0.35">
      <c r="A35" s="4"/>
      <c r="B35" s="4"/>
      <c r="C35" s="4"/>
      <c r="D35" s="4"/>
      <c r="E35" s="4"/>
      <c r="F35" s="4"/>
      <c r="G35" s="4"/>
      <c r="H35" s="7" t="s">
        <v>11</v>
      </c>
      <c r="I35" s="13">
        <v>12</v>
      </c>
      <c r="J35" s="5"/>
      <c r="K35" s="5"/>
      <c r="L35" s="5"/>
      <c r="M35" s="5"/>
      <c r="N35" s="5"/>
      <c r="O35" s="5"/>
      <c r="P35" s="4"/>
    </row>
    <row r="36" spans="1:16" ht="28" customHeight="1" x14ac:dyDescent="0.35">
      <c r="A36" s="4"/>
      <c r="B36" s="4"/>
      <c r="C36" s="4"/>
      <c r="D36" s="4"/>
      <c r="E36" s="4"/>
      <c r="F36" s="4"/>
      <c r="G36" s="4"/>
      <c r="H36" s="7" t="s">
        <v>19</v>
      </c>
      <c r="I36" s="18">
        <f>NOMINAL(I34,I35)</f>
        <v>0.15791284584212661</v>
      </c>
      <c r="J36" s="5"/>
      <c r="K36" s="5"/>
      <c r="L36" s="5"/>
      <c r="M36" s="5"/>
      <c r="N36" s="5"/>
      <c r="O36" s="5"/>
      <c r="P36" s="4"/>
    </row>
    <row r="37" spans="1:16" ht="28" customHeight="1" x14ac:dyDescent="0.35">
      <c r="A37" s="4"/>
      <c r="B37" s="4"/>
      <c r="C37" s="4"/>
      <c r="D37" s="4"/>
      <c r="E37" s="4"/>
      <c r="F37" s="4"/>
      <c r="G37" s="4"/>
      <c r="H37" s="7" t="s">
        <v>20</v>
      </c>
      <c r="I37" s="18">
        <f>I36/I35</f>
        <v>1.3159403820177218E-2</v>
      </c>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row r="111" spans="1:16" ht="28" customHeight="1" x14ac:dyDescent="0.35">
      <c r="A111" s="4"/>
      <c r="B111" s="4"/>
      <c r="C111" s="4"/>
      <c r="D111" s="4"/>
      <c r="E111" s="4"/>
      <c r="F111" s="4"/>
      <c r="G111" s="4"/>
      <c r="H111" s="5"/>
      <c r="I111" s="6"/>
      <c r="J111" s="5"/>
      <c r="K111" s="5"/>
      <c r="L111" s="5"/>
      <c r="M111" s="5"/>
      <c r="N111" s="5"/>
      <c r="O111" s="5"/>
      <c r="P111" s="4"/>
    </row>
  </sheetData>
  <mergeCells count="9">
    <mergeCell ref="H30:I30"/>
    <mergeCell ref="B2:F2"/>
    <mergeCell ref="B3:F10"/>
    <mergeCell ref="H8:I8"/>
    <mergeCell ref="B16:F16"/>
    <mergeCell ref="B17:F24"/>
    <mergeCell ref="H22:I22"/>
    <mergeCell ref="H16:J16"/>
    <mergeCell ref="H23:J2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5F55-DD08-4C0E-87AE-76700E3D4C6B}">
  <dimension ref="A1:P111"/>
  <sheetViews>
    <sheetView showGridLines="0" topLeftCell="A14" zoomScale="160" zoomScaleNormal="160" workbookViewId="0">
      <selection activeCell="P25" sqref="P25"/>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thickBot="1" x14ac:dyDescent="0.4">
      <c r="A2" s="4"/>
      <c r="B2" s="2" t="s">
        <v>16</v>
      </c>
      <c r="C2" s="2"/>
      <c r="D2" s="2"/>
      <c r="E2" s="2"/>
      <c r="F2" s="2"/>
      <c r="G2" s="4"/>
      <c r="H2" s="7" t="s">
        <v>1</v>
      </c>
      <c r="I2" s="13">
        <v>-15000000</v>
      </c>
      <c r="J2" s="5"/>
      <c r="K2" s="5"/>
      <c r="L2" s="5"/>
      <c r="M2" s="5"/>
      <c r="N2" s="5"/>
      <c r="O2" s="5"/>
      <c r="P2" s="4"/>
    </row>
    <row r="3" spans="1:16" ht="28" customHeight="1" thickBot="1" x14ac:dyDescent="0.4">
      <c r="A3" s="4"/>
      <c r="B3" s="3" t="s">
        <v>46</v>
      </c>
      <c r="C3" s="3"/>
      <c r="D3" s="3"/>
      <c r="E3" s="3"/>
      <c r="F3" s="3"/>
      <c r="G3" s="4"/>
      <c r="H3" s="7" t="s">
        <v>2</v>
      </c>
      <c r="I3" s="19">
        <f>FV(I5,I4,I6,I2)</f>
        <v>20707126.355938639</v>
      </c>
      <c r="J3" s="5"/>
      <c r="K3" s="5"/>
      <c r="L3" s="5"/>
      <c r="M3" s="5"/>
      <c r="N3" s="5"/>
      <c r="O3" s="5"/>
      <c r="P3" s="4"/>
    </row>
    <row r="4" spans="1:16" ht="28" customHeight="1" x14ac:dyDescent="0.35">
      <c r="A4" s="4"/>
      <c r="B4" s="3"/>
      <c r="C4" s="3"/>
      <c r="D4" s="3"/>
      <c r="E4" s="3"/>
      <c r="F4" s="3"/>
      <c r="G4" s="4"/>
      <c r="H4" s="7" t="s">
        <v>3</v>
      </c>
      <c r="I4" s="13">
        <v>12</v>
      </c>
      <c r="J4" s="10" t="s">
        <v>18</v>
      </c>
      <c r="K4" s="5"/>
      <c r="L4" s="5"/>
      <c r="M4" s="5"/>
      <c r="N4" s="5"/>
      <c r="O4" s="5"/>
      <c r="P4" s="4"/>
    </row>
    <row r="5" spans="1:16" ht="28" customHeight="1" x14ac:dyDescent="0.35">
      <c r="A5" s="4"/>
      <c r="B5" s="3"/>
      <c r="C5" s="3"/>
      <c r="D5" s="3"/>
      <c r="E5" s="3"/>
      <c r="F5" s="3"/>
      <c r="G5" s="4"/>
      <c r="H5" s="7" t="s">
        <v>4</v>
      </c>
      <c r="I5" s="18">
        <v>0.01</v>
      </c>
      <c r="J5" s="10" t="s">
        <v>31</v>
      </c>
      <c r="K5" s="5"/>
      <c r="L5" s="5"/>
      <c r="M5" s="5"/>
      <c r="N5" s="5"/>
      <c r="O5" s="5"/>
      <c r="P5" s="4"/>
    </row>
    <row r="6" spans="1:16" ht="28" customHeight="1" x14ac:dyDescent="0.35">
      <c r="A6" s="4"/>
      <c r="B6" s="3"/>
      <c r="C6" s="3"/>
      <c r="D6" s="3"/>
      <c r="E6" s="3"/>
      <c r="F6" s="3"/>
      <c r="G6" s="4"/>
      <c r="H6" s="7" t="s">
        <v>5</v>
      </c>
      <c r="I6" s="13">
        <v>-300000</v>
      </c>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c r="I8" s="16"/>
      <c r="J8" s="5"/>
      <c r="K8" s="5"/>
      <c r="L8" s="5"/>
      <c r="M8" s="5"/>
      <c r="N8" s="5"/>
      <c r="O8" s="5"/>
      <c r="P8" s="4"/>
    </row>
    <row r="9" spans="1:16" ht="28" customHeight="1" x14ac:dyDescent="0.35">
      <c r="A9" s="4"/>
      <c r="B9" s="3"/>
      <c r="C9" s="3"/>
      <c r="D9" s="3"/>
      <c r="E9" s="3"/>
      <c r="F9" s="3"/>
      <c r="G9" s="4"/>
      <c r="H9" s="7"/>
      <c r="I9" s="18"/>
      <c r="J9" s="5"/>
      <c r="K9" s="5"/>
      <c r="L9" s="5"/>
      <c r="M9" s="5"/>
      <c r="N9" s="5"/>
      <c r="O9" s="5"/>
      <c r="P9" s="4"/>
    </row>
    <row r="10" spans="1:16" ht="28" customHeight="1" x14ac:dyDescent="0.35">
      <c r="A10" s="4"/>
      <c r="B10" s="3"/>
      <c r="C10" s="3"/>
      <c r="D10" s="3"/>
      <c r="E10" s="3"/>
      <c r="F10" s="3"/>
      <c r="G10" s="4"/>
      <c r="H10" s="7"/>
      <c r="I10" s="13"/>
      <c r="J10" s="5"/>
      <c r="K10" s="5"/>
      <c r="L10" s="5"/>
      <c r="M10" s="5"/>
      <c r="N10" s="5"/>
      <c r="O10" s="5"/>
      <c r="P10" s="4"/>
    </row>
    <row r="11" spans="1:16" ht="28" customHeight="1" x14ac:dyDescent="0.35">
      <c r="A11" s="4"/>
      <c r="B11" s="4"/>
      <c r="C11" s="4"/>
      <c r="D11" s="4"/>
      <c r="E11" s="4"/>
      <c r="F11" s="4"/>
      <c r="G11" s="4"/>
      <c r="H11" s="7"/>
      <c r="I11" s="18"/>
      <c r="J11" s="5"/>
      <c r="K11" s="5"/>
      <c r="L11" s="5"/>
      <c r="M11" s="5"/>
      <c r="N11" s="5"/>
      <c r="O11" s="5"/>
      <c r="P11" s="4"/>
    </row>
    <row r="12" spans="1:16" ht="28" customHeight="1" x14ac:dyDescent="0.35">
      <c r="A12" s="4"/>
      <c r="B12" s="4"/>
      <c r="C12" s="4"/>
      <c r="D12" s="4"/>
      <c r="E12" s="4"/>
      <c r="F12" s="4"/>
      <c r="G12" s="4"/>
      <c r="H12" s="7"/>
      <c r="I12" s="18"/>
      <c r="J12" s="5"/>
      <c r="K12" s="5"/>
      <c r="L12" s="5"/>
      <c r="M12" s="5"/>
      <c r="N12" s="5"/>
      <c r="O12" s="5"/>
      <c r="P12" s="4"/>
    </row>
    <row r="13" spans="1:16" ht="28" customHeight="1" x14ac:dyDescent="0.35">
      <c r="A13" s="4"/>
      <c r="B13" s="4"/>
      <c r="C13" s="4"/>
      <c r="D13" s="4"/>
      <c r="E13" s="4"/>
      <c r="F13" s="4"/>
      <c r="G13" s="4"/>
      <c r="H13" s="7"/>
      <c r="I13" s="18"/>
      <c r="J13" s="5"/>
      <c r="K13" s="5"/>
      <c r="L13" s="5"/>
      <c r="M13" s="5"/>
      <c r="N13" s="5"/>
      <c r="O13" s="5"/>
      <c r="P13" s="4"/>
    </row>
    <row r="14" spans="1:16" ht="6.5" customHeight="1" x14ac:dyDescent="0.35">
      <c r="A14" s="20"/>
      <c r="B14" s="20"/>
      <c r="C14" s="20"/>
      <c r="D14" s="20"/>
      <c r="E14" s="20"/>
      <c r="F14" s="20"/>
      <c r="G14" s="20"/>
      <c r="H14" s="21"/>
      <c r="I14" s="22"/>
      <c r="J14" s="23"/>
      <c r="K14" s="23"/>
      <c r="L14" s="23"/>
      <c r="M14" s="23"/>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thickBot="1" x14ac:dyDescent="0.4">
      <c r="A16" s="4"/>
      <c r="B16" s="2" t="s">
        <v>14</v>
      </c>
      <c r="C16" s="2"/>
      <c r="D16" s="2"/>
      <c r="E16" s="2"/>
      <c r="F16" s="2"/>
      <c r="G16" s="4"/>
      <c r="H16" s="7" t="s">
        <v>1</v>
      </c>
      <c r="I16" s="13">
        <v>-8000000</v>
      </c>
      <c r="J16" s="5"/>
      <c r="K16" s="5"/>
      <c r="L16" s="5"/>
      <c r="M16" s="5"/>
      <c r="N16" s="5"/>
      <c r="O16" s="5"/>
      <c r="P16" s="4"/>
    </row>
    <row r="17" spans="1:16" ht="28" customHeight="1" thickBot="1" x14ac:dyDescent="0.4">
      <c r="A17" s="4"/>
      <c r="B17" s="3" t="s">
        <v>47</v>
      </c>
      <c r="C17" s="3"/>
      <c r="D17" s="3"/>
      <c r="E17" s="3"/>
      <c r="F17" s="3"/>
      <c r="G17" s="4"/>
      <c r="H17" s="7" t="s">
        <v>2</v>
      </c>
      <c r="I17" s="19">
        <f>FV(I19,I18,I20,I16)</f>
        <v>10430981.62021368</v>
      </c>
      <c r="J17" s="5"/>
      <c r="K17" s="5"/>
      <c r="L17" s="5"/>
      <c r="M17" s="5"/>
      <c r="N17" s="5"/>
      <c r="O17" s="5"/>
      <c r="P17" s="4"/>
    </row>
    <row r="18" spans="1:16" ht="28" customHeight="1" thickBot="1" x14ac:dyDescent="0.4">
      <c r="A18" s="4"/>
      <c r="B18" s="3"/>
      <c r="C18" s="3"/>
      <c r="D18" s="3"/>
      <c r="E18" s="3"/>
      <c r="F18" s="3"/>
      <c r="G18" s="4"/>
      <c r="H18" s="7" t="s">
        <v>3</v>
      </c>
      <c r="I18" s="13">
        <v>12</v>
      </c>
      <c r="J18" s="10" t="s">
        <v>18</v>
      </c>
      <c r="K18" s="5"/>
      <c r="L18" s="5"/>
      <c r="M18" s="5"/>
      <c r="N18" s="4"/>
      <c r="O18" s="5"/>
      <c r="P18" s="4"/>
    </row>
    <row r="19" spans="1:16" ht="28" customHeight="1" thickBot="1" x14ac:dyDescent="0.4">
      <c r="A19" s="4"/>
      <c r="B19" s="3"/>
      <c r="C19" s="3"/>
      <c r="D19" s="3"/>
      <c r="E19" s="3"/>
      <c r="F19" s="3"/>
      <c r="G19" s="4"/>
      <c r="H19" s="7" t="s">
        <v>4</v>
      </c>
      <c r="I19" s="18">
        <f>I26</f>
        <v>1.1288717304064333E-2</v>
      </c>
      <c r="J19" s="10" t="s">
        <v>31</v>
      </c>
      <c r="K19" s="17">
        <v>0.14419999999999999</v>
      </c>
      <c r="L19" s="15" t="s">
        <v>8</v>
      </c>
      <c r="M19" s="5"/>
      <c r="N19" s="4"/>
      <c r="O19" s="5"/>
      <c r="P19" s="4"/>
    </row>
    <row r="20" spans="1:16" ht="28" customHeight="1" x14ac:dyDescent="0.35">
      <c r="A20" s="4"/>
      <c r="B20" s="3"/>
      <c r="C20" s="3"/>
      <c r="D20" s="3"/>
      <c r="E20" s="3"/>
      <c r="F20" s="3"/>
      <c r="G20" s="4"/>
      <c r="H20" s="7" t="s">
        <v>5</v>
      </c>
      <c r="I20" s="13">
        <v>-100000</v>
      </c>
      <c r="J20" s="5"/>
      <c r="K20" s="5"/>
      <c r="L20" s="5"/>
      <c r="M20" s="5"/>
      <c r="N20" s="5"/>
      <c r="O20" s="5"/>
      <c r="P20" s="4"/>
    </row>
    <row r="21" spans="1:16" ht="28" customHeight="1" x14ac:dyDescent="0.35">
      <c r="A21" s="4"/>
      <c r="B21" s="3"/>
      <c r="C21" s="3"/>
      <c r="D21" s="3"/>
      <c r="E21" s="3"/>
      <c r="F21" s="3"/>
      <c r="G21" s="4"/>
      <c r="H21" s="5"/>
      <c r="I21" s="6"/>
      <c r="J21" s="5"/>
      <c r="K21" s="5"/>
      <c r="L21" s="5"/>
      <c r="M21" s="5"/>
      <c r="N21" s="5"/>
      <c r="O21" s="5"/>
      <c r="P21" s="4"/>
    </row>
    <row r="22" spans="1:16" ht="28" customHeight="1" x14ac:dyDescent="0.35">
      <c r="A22" s="4"/>
      <c r="B22" s="3"/>
      <c r="C22" s="3"/>
      <c r="D22" s="3"/>
      <c r="E22" s="3"/>
      <c r="F22" s="3"/>
      <c r="G22" s="4"/>
      <c r="H22" s="16" t="s">
        <v>9</v>
      </c>
      <c r="I22" s="16"/>
      <c r="J22" s="5"/>
      <c r="K22" s="5"/>
      <c r="L22" s="5"/>
      <c r="M22" s="5"/>
      <c r="N22" s="5"/>
      <c r="O22" s="5"/>
      <c r="P22" s="4"/>
    </row>
    <row r="23" spans="1:16" ht="28" customHeight="1" x14ac:dyDescent="0.35">
      <c r="A23" s="4"/>
      <c r="B23" s="3"/>
      <c r="C23" s="3"/>
      <c r="D23" s="3"/>
      <c r="E23" s="3"/>
      <c r="F23" s="3"/>
      <c r="G23" s="4"/>
      <c r="H23" s="7" t="s">
        <v>10</v>
      </c>
      <c r="I23" s="18">
        <f>K19</f>
        <v>0.14419999999999999</v>
      </c>
      <c r="J23" s="5"/>
      <c r="K23" s="5"/>
      <c r="L23" s="5"/>
      <c r="M23" s="5"/>
      <c r="N23" s="5"/>
      <c r="O23" s="5"/>
      <c r="P23" s="4"/>
    </row>
    <row r="24" spans="1:16" ht="28" customHeight="1" x14ac:dyDescent="0.35">
      <c r="A24" s="4"/>
      <c r="B24" s="3"/>
      <c r="C24" s="3"/>
      <c r="D24" s="3"/>
      <c r="E24" s="3"/>
      <c r="F24" s="3"/>
      <c r="G24" s="4"/>
      <c r="H24" s="7" t="s">
        <v>11</v>
      </c>
      <c r="I24" s="13">
        <v>12</v>
      </c>
      <c r="J24" s="5"/>
      <c r="K24" s="5"/>
      <c r="L24" s="5"/>
      <c r="M24" s="5"/>
      <c r="N24" s="5"/>
      <c r="O24" s="5"/>
      <c r="P24" s="4"/>
    </row>
    <row r="25" spans="1:16" ht="28" customHeight="1" x14ac:dyDescent="0.35">
      <c r="A25" s="4"/>
      <c r="B25" s="4"/>
      <c r="C25" s="4"/>
      <c r="D25" s="4"/>
      <c r="E25" s="4"/>
      <c r="F25" s="4"/>
      <c r="G25" s="4"/>
      <c r="H25" s="7" t="s">
        <v>19</v>
      </c>
      <c r="I25" s="18">
        <f>NOMINAL(I23,I24)</f>
        <v>0.135464607648772</v>
      </c>
      <c r="J25" s="5"/>
      <c r="K25" s="5"/>
      <c r="L25" s="5"/>
      <c r="M25" s="5"/>
      <c r="N25" s="5"/>
      <c r="O25" s="5"/>
      <c r="P25" s="4"/>
    </row>
    <row r="26" spans="1:16" ht="28" customHeight="1" x14ac:dyDescent="0.35">
      <c r="A26" s="4"/>
      <c r="B26" s="4"/>
      <c r="C26" s="4"/>
      <c r="D26" s="4"/>
      <c r="E26" s="4"/>
      <c r="F26" s="4"/>
      <c r="G26" s="4"/>
      <c r="H26" s="7" t="s">
        <v>20</v>
      </c>
      <c r="I26" s="18">
        <f>I25/I24</f>
        <v>1.1288717304064333E-2</v>
      </c>
      <c r="J26" s="5"/>
      <c r="K26" s="5"/>
      <c r="L26" s="5"/>
      <c r="M26" s="5"/>
      <c r="N26" s="5"/>
      <c r="O26" s="5"/>
      <c r="P26" s="4"/>
    </row>
    <row r="27" spans="1:16" ht="28" customHeight="1" x14ac:dyDescent="0.35">
      <c r="A27" s="4"/>
      <c r="B27" s="4"/>
      <c r="C27" s="4"/>
      <c r="D27" s="4"/>
      <c r="E27" s="4"/>
      <c r="F27" s="4"/>
      <c r="G27" s="4"/>
      <c r="H27" s="7"/>
      <c r="I27" s="18"/>
      <c r="J27" s="10"/>
      <c r="K27" s="5"/>
      <c r="L27" s="5"/>
      <c r="M27" s="5"/>
      <c r="N27" s="5"/>
      <c r="O27" s="5"/>
      <c r="P27" s="4"/>
    </row>
    <row r="28" spans="1:16" ht="28" customHeight="1" x14ac:dyDescent="0.35">
      <c r="A28" s="4"/>
      <c r="B28" s="4"/>
      <c r="C28" s="4"/>
      <c r="D28" s="4"/>
      <c r="E28" s="4"/>
      <c r="F28" s="4"/>
      <c r="G28" s="4"/>
      <c r="H28" s="7"/>
      <c r="I28" s="5"/>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16"/>
      <c r="I30" s="16"/>
      <c r="J30" s="5"/>
      <c r="K30" s="5"/>
      <c r="L30" s="5"/>
      <c r="M30" s="5"/>
      <c r="N30" s="5"/>
      <c r="O30" s="5"/>
      <c r="P30" s="4"/>
    </row>
    <row r="31" spans="1:16" ht="28" customHeight="1" x14ac:dyDescent="0.35">
      <c r="A31" s="4"/>
      <c r="B31" s="4"/>
      <c r="C31" s="4"/>
      <c r="D31" s="4"/>
      <c r="E31" s="4"/>
      <c r="F31" s="4"/>
      <c r="G31" s="4"/>
      <c r="H31" s="7"/>
      <c r="I31" s="18"/>
      <c r="J31" s="5"/>
      <c r="K31" s="5"/>
      <c r="L31" s="5"/>
      <c r="M31" s="5"/>
      <c r="N31" s="5"/>
      <c r="O31" s="5"/>
      <c r="P31" s="4"/>
    </row>
    <row r="32" spans="1:16" ht="28" customHeight="1" x14ac:dyDescent="0.35">
      <c r="A32" s="4"/>
      <c r="B32" s="4"/>
      <c r="C32" s="4"/>
      <c r="D32" s="4"/>
      <c r="E32" s="4"/>
      <c r="F32" s="4"/>
      <c r="G32" s="4"/>
      <c r="H32" s="7"/>
      <c r="I32" s="13"/>
      <c r="J32" s="5"/>
      <c r="K32" s="5"/>
      <c r="L32" s="5"/>
      <c r="M32" s="5"/>
      <c r="N32" s="5"/>
      <c r="O32" s="5"/>
      <c r="P32" s="4"/>
    </row>
    <row r="33" spans="1:16" ht="28" customHeight="1" x14ac:dyDescent="0.35">
      <c r="A33" s="4"/>
      <c r="B33" s="4"/>
      <c r="C33" s="4"/>
      <c r="D33" s="4"/>
      <c r="E33" s="4"/>
      <c r="F33" s="4"/>
      <c r="G33" s="4"/>
      <c r="H33" s="7"/>
      <c r="I33" s="18"/>
      <c r="J33" s="5"/>
      <c r="K33" s="5"/>
      <c r="L33" s="5"/>
      <c r="M33" s="5"/>
      <c r="N33" s="5"/>
      <c r="O33" s="5"/>
      <c r="P33" s="4"/>
    </row>
    <row r="34" spans="1:16" ht="28" customHeight="1" x14ac:dyDescent="0.35">
      <c r="A34" s="4"/>
      <c r="B34" s="4"/>
      <c r="C34" s="4"/>
      <c r="D34" s="4"/>
      <c r="E34" s="4"/>
      <c r="F34" s="4"/>
      <c r="G34" s="4"/>
      <c r="H34" s="7"/>
      <c r="I34" s="18"/>
      <c r="J34" s="5"/>
      <c r="K34" s="5"/>
      <c r="L34" s="5"/>
      <c r="M34" s="5"/>
      <c r="N34" s="5"/>
      <c r="O34" s="5"/>
      <c r="P34" s="4"/>
    </row>
    <row r="35" spans="1:16" ht="28" customHeight="1" x14ac:dyDescent="0.35">
      <c r="A35" s="4"/>
      <c r="B35" s="4"/>
      <c r="C35" s="4"/>
      <c r="D35" s="4"/>
      <c r="E35" s="4"/>
      <c r="F35" s="4"/>
      <c r="G35" s="4"/>
      <c r="H35" s="7"/>
      <c r="I35" s="13"/>
      <c r="J35" s="5"/>
      <c r="K35" s="5"/>
      <c r="L35" s="5"/>
      <c r="M35" s="5"/>
      <c r="N35" s="5"/>
      <c r="O35" s="5"/>
      <c r="P35" s="4"/>
    </row>
    <row r="36" spans="1:16" ht="28" customHeight="1" x14ac:dyDescent="0.35">
      <c r="A36" s="4"/>
      <c r="B36" s="4"/>
      <c r="C36" s="4"/>
      <c r="D36" s="4"/>
      <c r="E36" s="4"/>
      <c r="F36" s="4"/>
      <c r="G36" s="4"/>
      <c r="H36" s="7"/>
      <c r="I36" s="18"/>
      <c r="J36" s="5"/>
      <c r="K36" s="5"/>
      <c r="L36" s="5"/>
      <c r="M36" s="5"/>
      <c r="N36" s="5"/>
      <c r="O36" s="5"/>
      <c r="P36" s="4"/>
    </row>
    <row r="37" spans="1:16" ht="28" customHeight="1" x14ac:dyDescent="0.35">
      <c r="A37" s="4"/>
      <c r="B37" s="4"/>
      <c r="C37" s="4"/>
      <c r="D37" s="4"/>
      <c r="E37" s="4"/>
      <c r="F37" s="4"/>
      <c r="G37" s="4"/>
      <c r="H37" s="7"/>
      <c r="I37" s="18"/>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row r="111" spans="1:16" ht="28" customHeight="1" x14ac:dyDescent="0.35">
      <c r="A111" s="4"/>
      <c r="B111" s="4"/>
      <c r="C111" s="4"/>
      <c r="D111" s="4"/>
      <c r="E111" s="4"/>
      <c r="F111" s="4"/>
      <c r="G111" s="4"/>
      <c r="H111" s="5"/>
      <c r="I111" s="6"/>
      <c r="J111" s="5"/>
      <c r="K111" s="5"/>
      <c r="L111" s="5"/>
      <c r="M111" s="5"/>
      <c r="N111" s="5"/>
      <c r="O111" s="5"/>
      <c r="P111" s="4"/>
    </row>
  </sheetData>
  <mergeCells count="7">
    <mergeCell ref="H30:I30"/>
    <mergeCell ref="B2:F2"/>
    <mergeCell ref="B3:F10"/>
    <mergeCell ref="H8:I8"/>
    <mergeCell ref="B16:F16"/>
    <mergeCell ref="B17:F24"/>
    <mergeCell ref="H22:I2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49802-063C-48FB-822C-415502807F49}">
  <dimension ref="A1:P112"/>
  <sheetViews>
    <sheetView showGridLines="0" topLeftCell="A6" zoomScale="160" zoomScaleNormal="160" workbookViewId="0">
      <selection activeCell="P20" sqref="P20"/>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c r="J2" s="5"/>
      <c r="K2" s="5"/>
      <c r="L2" s="5"/>
      <c r="M2" s="5"/>
      <c r="N2" s="5"/>
      <c r="O2" s="5"/>
      <c r="P2" s="4"/>
    </row>
    <row r="3" spans="1:16" ht="28" customHeight="1" x14ac:dyDescent="0.35">
      <c r="A3" s="4"/>
      <c r="B3" s="3" t="s">
        <v>48</v>
      </c>
      <c r="C3" s="3"/>
      <c r="D3" s="3"/>
      <c r="E3" s="3"/>
      <c r="F3" s="3"/>
      <c r="G3" s="4"/>
      <c r="H3" s="7" t="s">
        <v>2</v>
      </c>
      <c r="I3" s="13">
        <v>-14000000</v>
      </c>
      <c r="J3" s="5"/>
      <c r="K3" s="5"/>
      <c r="L3" s="5"/>
      <c r="M3" s="5"/>
      <c r="N3" s="5"/>
      <c r="O3" s="5"/>
      <c r="P3" s="4"/>
    </row>
    <row r="4" spans="1:16" ht="28" customHeight="1" thickBot="1" x14ac:dyDescent="0.4">
      <c r="A4" s="4"/>
      <c r="B4" s="3"/>
      <c r="C4" s="3"/>
      <c r="D4" s="3"/>
      <c r="E4" s="3"/>
      <c r="F4" s="3"/>
      <c r="G4" s="4"/>
      <c r="H4" s="7" t="s">
        <v>3</v>
      </c>
      <c r="I4" s="13">
        <v>36</v>
      </c>
      <c r="J4" s="10" t="s">
        <v>18</v>
      </c>
      <c r="K4" s="5"/>
      <c r="L4" s="5"/>
      <c r="M4" s="5"/>
      <c r="N4" s="5"/>
      <c r="O4" s="5"/>
      <c r="P4" s="4"/>
    </row>
    <row r="5" spans="1:16" ht="28" customHeight="1" thickBot="1" x14ac:dyDescent="0.4">
      <c r="A5" s="4"/>
      <c r="B5" s="3"/>
      <c r="C5" s="3"/>
      <c r="D5" s="3"/>
      <c r="E5" s="3"/>
      <c r="F5" s="3"/>
      <c r="G5" s="4"/>
      <c r="H5" s="7" t="s">
        <v>4</v>
      </c>
      <c r="I5" s="18">
        <f>I12</f>
        <v>1.177354836822686E-2</v>
      </c>
      <c r="J5" s="10" t="s">
        <v>31</v>
      </c>
      <c r="K5" s="17">
        <v>0.15079999999999999</v>
      </c>
      <c r="L5" s="15" t="s">
        <v>8</v>
      </c>
      <c r="M5" s="5"/>
      <c r="N5" s="5"/>
      <c r="O5" s="5"/>
      <c r="P5" s="4"/>
    </row>
    <row r="6" spans="1:16" ht="28" customHeight="1" thickBot="1" x14ac:dyDescent="0.4">
      <c r="A6" s="4"/>
      <c r="B6" s="3"/>
      <c r="C6" s="3"/>
      <c r="D6" s="3"/>
      <c r="E6" s="3"/>
      <c r="F6" s="3"/>
      <c r="G6" s="4"/>
      <c r="H6" s="7" t="s">
        <v>5</v>
      </c>
      <c r="I6" s="19">
        <f>PMT(I5,I4,,I3)</f>
        <v>314529.71480248217</v>
      </c>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10</v>
      </c>
      <c r="I9" s="18">
        <f>K5</f>
        <v>0.15079999999999999</v>
      </c>
      <c r="J9" s="5"/>
      <c r="K9" s="5"/>
      <c r="L9" s="5"/>
      <c r="M9" s="5"/>
      <c r="N9" s="5"/>
      <c r="O9" s="5"/>
      <c r="P9" s="4"/>
    </row>
    <row r="10" spans="1:16" ht="28" customHeight="1" x14ac:dyDescent="0.35">
      <c r="A10" s="4"/>
      <c r="B10" s="3"/>
      <c r="C10" s="3"/>
      <c r="D10" s="3"/>
      <c r="E10" s="3"/>
      <c r="F10" s="3"/>
      <c r="G10" s="4"/>
      <c r="H10" s="7" t="s">
        <v>11</v>
      </c>
      <c r="I10" s="13">
        <v>12</v>
      </c>
      <c r="J10" s="5"/>
      <c r="K10" s="5"/>
      <c r="L10" s="5"/>
      <c r="M10" s="5"/>
      <c r="N10" s="5"/>
      <c r="O10" s="5"/>
      <c r="P10" s="4"/>
    </row>
    <row r="11" spans="1:16" ht="28" customHeight="1" x14ac:dyDescent="0.35">
      <c r="A11" s="4"/>
      <c r="B11" s="4"/>
      <c r="C11" s="4"/>
      <c r="D11" s="4"/>
      <c r="E11" s="4"/>
      <c r="F11" s="4"/>
      <c r="G11" s="4"/>
      <c r="H11" s="7" t="s">
        <v>19</v>
      </c>
      <c r="I11" s="18">
        <f>NOMINAL(I9,I10)</f>
        <v>0.14128258041872233</v>
      </c>
      <c r="J11" s="5"/>
      <c r="K11" s="5"/>
      <c r="L11" s="5"/>
      <c r="M11" s="5"/>
      <c r="N11" s="5"/>
      <c r="O11" s="5"/>
      <c r="P11" s="4"/>
    </row>
    <row r="12" spans="1:16" ht="28" customHeight="1" x14ac:dyDescent="0.35">
      <c r="A12" s="4"/>
      <c r="B12" s="4"/>
      <c r="C12" s="4"/>
      <c r="D12" s="4"/>
      <c r="E12" s="4"/>
      <c r="F12" s="4"/>
      <c r="G12" s="4"/>
      <c r="H12" s="7" t="s">
        <v>20</v>
      </c>
      <c r="I12" s="18">
        <f>I11/I10</f>
        <v>1.177354836822686E-2</v>
      </c>
      <c r="J12" s="5"/>
      <c r="K12" s="5"/>
      <c r="L12" s="5"/>
      <c r="M12" s="5"/>
      <c r="N12" s="5"/>
      <c r="O12" s="5"/>
      <c r="P12" s="4"/>
    </row>
    <row r="13" spans="1:16" ht="28" customHeight="1" x14ac:dyDescent="0.35">
      <c r="A13" s="4"/>
      <c r="B13" s="4"/>
      <c r="C13" s="4"/>
      <c r="D13" s="4"/>
      <c r="E13" s="4"/>
      <c r="F13" s="4"/>
      <c r="G13" s="4"/>
      <c r="H13" s="7"/>
      <c r="I13" s="18"/>
      <c r="J13" s="5"/>
      <c r="K13" s="5"/>
      <c r="L13" s="5"/>
      <c r="M13" s="5"/>
      <c r="N13" s="5"/>
      <c r="O13" s="5"/>
      <c r="P13" s="4"/>
    </row>
    <row r="14" spans="1:16" ht="6.5" customHeight="1" x14ac:dyDescent="0.35">
      <c r="A14" s="20"/>
      <c r="B14" s="20"/>
      <c r="C14" s="20"/>
      <c r="D14" s="20"/>
      <c r="E14" s="20"/>
      <c r="F14" s="20"/>
      <c r="G14" s="20"/>
      <c r="H14" s="21"/>
      <c r="I14" s="22"/>
      <c r="J14" s="23"/>
      <c r="K14" s="23"/>
      <c r="L14" s="23"/>
      <c r="M14" s="23"/>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2" t="s">
        <v>14</v>
      </c>
      <c r="C16" s="2"/>
      <c r="D16" s="2"/>
      <c r="E16" s="2"/>
      <c r="F16" s="2"/>
      <c r="G16" s="4"/>
      <c r="H16" s="16" t="s">
        <v>54</v>
      </c>
      <c r="I16" s="16"/>
      <c r="J16" s="16"/>
      <c r="K16" s="16"/>
      <c r="L16" s="16"/>
      <c r="M16" s="5"/>
      <c r="N16" s="5"/>
      <c r="O16" s="5"/>
      <c r="P16" s="4"/>
    </row>
    <row r="17" spans="1:16" ht="28" customHeight="1" x14ac:dyDescent="0.35">
      <c r="A17" s="4"/>
      <c r="B17" s="3" t="s">
        <v>49</v>
      </c>
      <c r="C17" s="3"/>
      <c r="D17" s="3"/>
      <c r="E17" s="3"/>
      <c r="F17" s="3"/>
      <c r="G17" s="4"/>
      <c r="H17" s="7" t="s">
        <v>1</v>
      </c>
      <c r="I17" s="13">
        <v>-15000000</v>
      </c>
      <c r="J17" s="5"/>
      <c r="K17" s="5"/>
      <c r="L17" s="5"/>
      <c r="M17" s="5"/>
      <c r="N17" s="5"/>
      <c r="O17" s="5"/>
      <c r="P17" s="4"/>
    </row>
    <row r="18" spans="1:16" ht="28" customHeight="1" x14ac:dyDescent="0.35">
      <c r="A18" s="4"/>
      <c r="B18" s="3"/>
      <c r="C18" s="3"/>
      <c r="D18" s="3"/>
      <c r="E18" s="3"/>
      <c r="F18" s="3"/>
      <c r="G18" s="4"/>
      <c r="H18" s="7" t="s">
        <v>2</v>
      </c>
      <c r="I18" s="13">
        <v>30000000</v>
      </c>
      <c r="J18" s="5"/>
      <c r="K18" s="5"/>
      <c r="L18" s="5"/>
      <c r="M18" s="5"/>
      <c r="N18" s="4"/>
      <c r="O18" s="5"/>
      <c r="P18" s="4"/>
    </row>
    <row r="19" spans="1:16" ht="28" customHeight="1" thickBot="1" x14ac:dyDescent="0.4">
      <c r="A19" s="4"/>
      <c r="B19" s="3"/>
      <c r="C19" s="3"/>
      <c r="D19" s="3"/>
      <c r="E19" s="3"/>
      <c r="F19" s="3"/>
      <c r="G19" s="4"/>
      <c r="H19" s="7" t="s">
        <v>3</v>
      </c>
      <c r="I19" s="13">
        <v>24</v>
      </c>
      <c r="J19" s="10" t="s">
        <v>50</v>
      </c>
      <c r="K19" s="5"/>
      <c r="L19" s="5"/>
      <c r="M19" s="5"/>
      <c r="N19" s="4"/>
      <c r="O19" s="5"/>
      <c r="P19" s="4"/>
    </row>
    <row r="20" spans="1:16" ht="28" customHeight="1" thickBot="1" x14ac:dyDescent="0.4">
      <c r="A20" s="4"/>
      <c r="B20" s="3"/>
      <c r="C20" s="3"/>
      <c r="D20" s="3"/>
      <c r="E20" s="3"/>
      <c r="F20" s="3"/>
      <c r="G20" s="4"/>
      <c r="H20" s="7" t="s">
        <v>4</v>
      </c>
      <c r="I20" s="18">
        <f>I30</f>
        <v>6.4790112068904282E-3</v>
      </c>
      <c r="J20" s="10" t="s">
        <v>51</v>
      </c>
      <c r="K20" s="17">
        <v>1.2999999999999999E-2</v>
      </c>
      <c r="L20" s="15" t="s">
        <v>31</v>
      </c>
      <c r="M20" s="5"/>
      <c r="N20" s="5"/>
      <c r="O20" s="5"/>
      <c r="P20" s="4"/>
    </row>
    <row r="21" spans="1:16" ht="28" customHeight="1" thickBot="1" x14ac:dyDescent="0.4">
      <c r="A21" s="4"/>
      <c r="B21" s="3"/>
      <c r="C21" s="3"/>
      <c r="D21" s="3"/>
      <c r="E21" s="3"/>
      <c r="F21" s="3"/>
      <c r="G21" s="4"/>
      <c r="H21" s="7" t="s">
        <v>5</v>
      </c>
      <c r="I21" s="19">
        <f>PMT(I20,I19,I17,I18)</f>
        <v>-482499.52278441959</v>
      </c>
      <c r="J21" s="5"/>
      <c r="K21" s="5"/>
      <c r="L21" s="5"/>
      <c r="M21" s="5"/>
      <c r="N21" s="5"/>
      <c r="O21" s="5"/>
      <c r="P21" s="4"/>
    </row>
    <row r="22" spans="1:16" ht="28" customHeight="1" x14ac:dyDescent="0.35">
      <c r="A22" s="4"/>
      <c r="B22" s="3"/>
      <c r="C22" s="3"/>
      <c r="D22" s="3"/>
      <c r="E22" s="3"/>
      <c r="F22" s="3"/>
      <c r="G22" s="4"/>
      <c r="H22" s="5"/>
      <c r="I22" s="6"/>
      <c r="J22" s="5"/>
      <c r="K22" s="5"/>
      <c r="L22" s="5"/>
      <c r="M22" s="5"/>
      <c r="N22" s="5"/>
      <c r="O22" s="5"/>
      <c r="P22" s="4"/>
    </row>
    <row r="23" spans="1:16" ht="28" customHeight="1" x14ac:dyDescent="0.35">
      <c r="A23" s="4"/>
      <c r="B23" s="3"/>
      <c r="C23" s="3"/>
      <c r="D23" s="3"/>
      <c r="E23" s="3"/>
      <c r="F23" s="3"/>
      <c r="G23" s="4"/>
      <c r="H23" s="16" t="s">
        <v>44</v>
      </c>
      <c r="I23" s="16"/>
      <c r="J23" s="5"/>
      <c r="K23" s="5"/>
      <c r="L23" s="5"/>
      <c r="M23" s="5"/>
      <c r="N23" s="5"/>
      <c r="O23" s="5"/>
      <c r="P23" s="4"/>
    </row>
    <row r="24" spans="1:16" ht="28" customHeight="1" x14ac:dyDescent="0.35">
      <c r="A24" s="4"/>
      <c r="B24" s="3"/>
      <c r="C24" s="3"/>
      <c r="D24" s="3"/>
      <c r="E24" s="3"/>
      <c r="F24" s="3"/>
      <c r="G24" s="4"/>
      <c r="H24" s="7" t="s">
        <v>20</v>
      </c>
      <c r="I24" s="18">
        <f>K20</f>
        <v>1.2999999999999999E-2</v>
      </c>
      <c r="J24" s="5"/>
      <c r="K24" s="5"/>
      <c r="L24" s="5"/>
      <c r="M24" s="5"/>
      <c r="N24" s="5"/>
      <c r="O24" s="5"/>
      <c r="P24" s="4"/>
    </row>
    <row r="25" spans="1:16" ht="28" customHeight="1" x14ac:dyDescent="0.35">
      <c r="A25" s="4"/>
      <c r="B25" s="4"/>
      <c r="C25" s="4"/>
      <c r="D25" s="4"/>
      <c r="E25" s="4"/>
      <c r="F25" s="4"/>
      <c r="G25" s="4"/>
      <c r="H25" s="7" t="s">
        <v>11</v>
      </c>
      <c r="I25" s="13">
        <v>12</v>
      </c>
      <c r="J25" s="5"/>
      <c r="K25" s="5"/>
      <c r="L25" s="5"/>
      <c r="M25" s="5"/>
      <c r="N25" s="5"/>
      <c r="O25" s="5"/>
      <c r="P25" s="4"/>
    </row>
    <row r="26" spans="1:16" ht="28" customHeight="1" x14ac:dyDescent="0.35">
      <c r="A26" s="4"/>
      <c r="B26" s="4"/>
      <c r="C26" s="4"/>
      <c r="D26" s="4"/>
      <c r="E26" s="4"/>
      <c r="F26" s="4"/>
      <c r="G26" s="4"/>
      <c r="H26" s="7" t="s">
        <v>19</v>
      </c>
      <c r="I26" s="18">
        <f>I24*I25</f>
        <v>0.156</v>
      </c>
      <c r="J26" s="5"/>
      <c r="K26" s="5"/>
      <c r="L26" s="5"/>
      <c r="M26" s="5"/>
      <c r="N26" s="5"/>
      <c r="O26" s="5"/>
      <c r="P26" s="4"/>
    </row>
    <row r="27" spans="1:16" ht="28" customHeight="1" x14ac:dyDescent="0.35">
      <c r="A27" s="4"/>
      <c r="B27" s="4"/>
      <c r="C27" s="4"/>
      <c r="D27" s="4"/>
      <c r="E27" s="4"/>
      <c r="F27" s="4"/>
      <c r="G27" s="4"/>
      <c r="H27" s="7" t="s">
        <v>10</v>
      </c>
      <c r="I27" s="18">
        <f>EFFECT(I26,I25)</f>
        <v>0.16765177626913008</v>
      </c>
      <c r="J27" s="5"/>
      <c r="K27" s="5"/>
      <c r="L27" s="5"/>
      <c r="M27" s="5"/>
      <c r="N27" s="5"/>
      <c r="O27" s="5"/>
      <c r="P27" s="4"/>
    </row>
    <row r="28" spans="1:16" ht="28" customHeight="1" x14ac:dyDescent="0.35">
      <c r="A28" s="4"/>
      <c r="B28" s="4"/>
      <c r="C28" s="4"/>
      <c r="D28" s="4"/>
      <c r="E28" s="4"/>
      <c r="F28" s="4"/>
      <c r="G28" s="4"/>
      <c r="H28" s="7" t="s">
        <v>11</v>
      </c>
      <c r="I28" s="13">
        <v>24</v>
      </c>
      <c r="J28" s="10"/>
      <c r="K28" s="5"/>
      <c r="L28" s="5"/>
      <c r="M28" s="5"/>
      <c r="N28" s="5"/>
      <c r="O28" s="5"/>
      <c r="P28" s="4"/>
    </row>
    <row r="29" spans="1:16" ht="28" customHeight="1" x14ac:dyDescent="0.35">
      <c r="A29" s="4"/>
      <c r="B29" s="4"/>
      <c r="C29" s="4"/>
      <c r="D29" s="4"/>
      <c r="E29" s="4"/>
      <c r="F29" s="4"/>
      <c r="G29" s="4"/>
      <c r="H29" s="7" t="s">
        <v>52</v>
      </c>
      <c r="I29" s="18">
        <f>NOMINAL(I27,I28)</f>
        <v>0.15549626896537028</v>
      </c>
      <c r="J29" s="5"/>
      <c r="K29" s="5"/>
      <c r="L29" s="5"/>
      <c r="M29" s="5"/>
      <c r="N29" s="5"/>
      <c r="O29" s="5"/>
      <c r="P29" s="4"/>
    </row>
    <row r="30" spans="1:16" ht="28" customHeight="1" x14ac:dyDescent="0.35">
      <c r="A30" s="4"/>
      <c r="B30" s="4"/>
      <c r="C30" s="4"/>
      <c r="D30" s="4"/>
      <c r="E30" s="4"/>
      <c r="F30" s="4"/>
      <c r="G30" s="4"/>
      <c r="H30" s="7" t="s">
        <v>53</v>
      </c>
      <c r="I30" s="18">
        <f>I29/I28</f>
        <v>6.4790112068904282E-3</v>
      </c>
      <c r="J30" s="5"/>
      <c r="K30" s="5"/>
      <c r="L30" s="5"/>
      <c r="M30" s="5"/>
      <c r="N30" s="5"/>
      <c r="O30" s="5"/>
      <c r="P30" s="4"/>
    </row>
    <row r="31" spans="1:16" ht="28" customHeight="1" x14ac:dyDescent="0.35">
      <c r="A31" s="4"/>
      <c r="B31" s="4"/>
      <c r="C31" s="4"/>
      <c r="D31" s="4"/>
      <c r="E31" s="4"/>
      <c r="F31" s="4"/>
      <c r="G31" s="4"/>
      <c r="H31" s="16"/>
      <c r="I31" s="16"/>
      <c r="J31" s="5"/>
      <c r="K31" s="5"/>
      <c r="L31" s="5"/>
      <c r="M31" s="5"/>
      <c r="N31" s="5"/>
      <c r="O31" s="5"/>
      <c r="P31" s="4"/>
    </row>
    <row r="32" spans="1:16" ht="28" customHeight="1" x14ac:dyDescent="0.35">
      <c r="A32" s="4"/>
      <c r="B32" s="4"/>
      <c r="C32" s="4"/>
      <c r="D32" s="4"/>
      <c r="E32" s="4"/>
      <c r="F32" s="4"/>
      <c r="G32" s="4"/>
      <c r="H32" s="16" t="s">
        <v>55</v>
      </c>
      <c r="I32" s="16"/>
      <c r="J32" s="16"/>
      <c r="K32" s="16"/>
      <c r="L32" s="16"/>
      <c r="M32" s="5"/>
      <c r="N32" s="5"/>
      <c r="O32" s="5"/>
      <c r="P32" s="4"/>
    </row>
    <row r="33" spans="1:16" ht="28" customHeight="1" x14ac:dyDescent="0.35">
      <c r="A33" s="4"/>
      <c r="B33" s="4"/>
      <c r="C33" s="4"/>
      <c r="D33" s="4"/>
      <c r="E33" s="4"/>
      <c r="F33" s="4"/>
      <c r="G33" s="4"/>
      <c r="H33" s="7" t="s">
        <v>1</v>
      </c>
      <c r="I33" s="13">
        <f>I17</f>
        <v>-15000000</v>
      </c>
      <c r="J33" s="5"/>
      <c r="K33" s="5"/>
      <c r="L33" s="5"/>
      <c r="M33" s="5"/>
      <c r="N33" s="5"/>
      <c r="O33" s="5"/>
      <c r="P33" s="4"/>
    </row>
    <row r="34" spans="1:16" ht="28" customHeight="1" x14ac:dyDescent="0.35">
      <c r="A34" s="4"/>
      <c r="B34" s="4"/>
      <c r="C34" s="4"/>
      <c r="D34" s="4"/>
      <c r="E34" s="4"/>
      <c r="F34" s="4"/>
      <c r="G34" s="4"/>
      <c r="H34" s="7" t="s">
        <v>2</v>
      </c>
      <c r="I34" s="13">
        <f>FV(I36,I35,I37,I33)</f>
        <v>22209530.293156438</v>
      </c>
      <c r="J34" s="5"/>
      <c r="K34" s="5"/>
      <c r="L34" s="5"/>
      <c r="M34" s="5"/>
      <c r="N34" s="5"/>
      <c r="O34" s="5"/>
      <c r="P34" s="4"/>
    </row>
    <row r="35" spans="1:16" ht="28" customHeight="1" x14ac:dyDescent="0.35">
      <c r="A35" s="4"/>
      <c r="B35" s="4"/>
      <c r="C35" s="4"/>
      <c r="D35" s="4"/>
      <c r="E35" s="4"/>
      <c r="F35" s="4"/>
      <c r="G35" s="4"/>
      <c r="H35" s="7" t="s">
        <v>3</v>
      </c>
      <c r="I35" s="13">
        <v>12</v>
      </c>
      <c r="J35" s="10" t="s">
        <v>50</v>
      </c>
      <c r="K35" s="5"/>
      <c r="L35" s="5"/>
      <c r="M35" s="5"/>
      <c r="N35" s="5"/>
      <c r="O35" s="5"/>
      <c r="P35" s="4"/>
    </row>
    <row r="36" spans="1:16" ht="28" customHeight="1" x14ac:dyDescent="0.35">
      <c r="A36" s="4"/>
      <c r="B36" s="4"/>
      <c r="C36" s="4"/>
      <c r="D36" s="4"/>
      <c r="E36" s="4"/>
      <c r="F36" s="4"/>
      <c r="G36" s="4"/>
      <c r="H36" s="7" t="s">
        <v>4</v>
      </c>
      <c r="I36" s="18">
        <f>I30</f>
        <v>6.4790112068904282E-3</v>
      </c>
      <c r="J36" s="10" t="s">
        <v>51</v>
      </c>
      <c r="K36" s="5"/>
      <c r="L36" s="5"/>
      <c r="M36" s="5"/>
      <c r="N36" s="5"/>
      <c r="O36" s="5"/>
      <c r="P36" s="4"/>
    </row>
    <row r="37" spans="1:16" ht="28" customHeight="1" x14ac:dyDescent="0.35">
      <c r="A37" s="4"/>
      <c r="B37" s="4"/>
      <c r="C37" s="4"/>
      <c r="D37" s="4"/>
      <c r="E37" s="4"/>
      <c r="F37" s="4"/>
      <c r="G37" s="4"/>
      <c r="H37" s="7" t="s">
        <v>5</v>
      </c>
      <c r="I37" s="13">
        <f>I21</f>
        <v>-482499.52278441959</v>
      </c>
      <c r="J37" s="5"/>
      <c r="K37" s="5"/>
      <c r="L37" s="5"/>
      <c r="M37" s="5"/>
      <c r="N37" s="5"/>
      <c r="O37" s="5"/>
      <c r="P37" s="4"/>
    </row>
    <row r="38" spans="1:16" ht="28" customHeight="1" x14ac:dyDescent="0.35">
      <c r="A38" s="4"/>
      <c r="B38" s="4"/>
      <c r="C38" s="4"/>
      <c r="D38" s="4"/>
      <c r="E38" s="4"/>
      <c r="F38" s="4"/>
      <c r="G38" s="4"/>
      <c r="H38" s="16" t="s">
        <v>56</v>
      </c>
      <c r="I38" s="16"/>
      <c r="J38" s="16"/>
      <c r="K38" s="16"/>
      <c r="L38" s="16"/>
      <c r="M38" s="5"/>
      <c r="N38" s="5"/>
      <c r="O38" s="5"/>
      <c r="P38" s="4"/>
    </row>
    <row r="39" spans="1:16" ht="28" customHeight="1" x14ac:dyDescent="0.35">
      <c r="A39" s="4"/>
      <c r="B39" s="4"/>
      <c r="C39" s="4"/>
      <c r="D39" s="4"/>
      <c r="E39" s="4"/>
      <c r="F39" s="4"/>
      <c r="G39" s="4"/>
      <c r="H39" s="7" t="s">
        <v>1</v>
      </c>
      <c r="I39" s="13">
        <f>-I34/2</f>
        <v>-11104765.146578219</v>
      </c>
      <c r="J39" s="5"/>
      <c r="K39" s="5"/>
      <c r="L39" s="5"/>
      <c r="M39" s="5"/>
      <c r="N39" s="5"/>
      <c r="O39" s="5"/>
      <c r="P39" s="4"/>
    </row>
    <row r="40" spans="1:16" ht="28" customHeight="1" x14ac:dyDescent="0.35">
      <c r="A40" s="4"/>
      <c r="B40" s="4"/>
      <c r="C40" s="4"/>
      <c r="D40" s="4"/>
      <c r="E40" s="4"/>
      <c r="F40" s="4"/>
      <c r="G40" s="4"/>
      <c r="H40" s="7" t="s">
        <v>2</v>
      </c>
      <c r="I40" s="13">
        <f>I18</f>
        <v>30000000</v>
      </c>
      <c r="J40" s="5"/>
      <c r="K40" s="5"/>
      <c r="L40" s="5"/>
      <c r="M40" s="5"/>
      <c r="N40" s="5"/>
      <c r="O40" s="5"/>
      <c r="P40" s="4"/>
    </row>
    <row r="41" spans="1:16" ht="28" customHeight="1" x14ac:dyDescent="0.35">
      <c r="A41" s="4"/>
      <c r="B41" s="4"/>
      <c r="C41" s="4"/>
      <c r="D41" s="4"/>
      <c r="E41" s="4"/>
      <c r="F41" s="4"/>
      <c r="G41" s="4"/>
      <c r="H41" s="7" t="s">
        <v>3</v>
      </c>
      <c r="I41" s="13">
        <v>6</v>
      </c>
      <c r="J41" s="10" t="s">
        <v>18</v>
      </c>
      <c r="K41" s="5"/>
      <c r="L41" s="5"/>
      <c r="M41" s="5"/>
      <c r="N41" s="5"/>
      <c r="O41" s="5"/>
      <c r="P41" s="4"/>
    </row>
    <row r="42" spans="1:16" ht="28" customHeight="1" thickBot="1" x14ac:dyDescent="0.4">
      <c r="A42" s="4"/>
      <c r="B42" s="4"/>
      <c r="C42" s="4"/>
      <c r="D42" s="4"/>
      <c r="E42" s="4"/>
      <c r="F42" s="4"/>
      <c r="G42" s="4"/>
      <c r="H42" s="7" t="s">
        <v>4</v>
      </c>
      <c r="I42" s="18">
        <f>K20</f>
        <v>1.2999999999999999E-2</v>
      </c>
      <c r="J42" s="10" t="s">
        <v>31</v>
      </c>
      <c r="K42" s="5"/>
      <c r="L42" s="5"/>
      <c r="M42" s="5"/>
      <c r="N42" s="5"/>
      <c r="O42" s="5"/>
      <c r="P42" s="4"/>
    </row>
    <row r="43" spans="1:16" ht="28" customHeight="1" thickBot="1" x14ac:dyDescent="0.4">
      <c r="A43" s="4"/>
      <c r="B43" s="4"/>
      <c r="C43" s="4"/>
      <c r="D43" s="4"/>
      <c r="E43" s="4"/>
      <c r="F43" s="4"/>
      <c r="G43" s="4"/>
      <c r="H43" s="7" t="s">
        <v>5</v>
      </c>
      <c r="I43" s="19">
        <f>PMT(I42,I41,I39,I40)</f>
        <v>-2904036.807271718</v>
      </c>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row r="111" spans="1:16" ht="28" customHeight="1" x14ac:dyDescent="0.35">
      <c r="A111" s="4"/>
      <c r="B111" s="4"/>
      <c r="C111" s="4"/>
      <c r="D111" s="4"/>
      <c r="E111" s="4"/>
      <c r="F111" s="4"/>
      <c r="G111" s="4"/>
      <c r="H111" s="5"/>
      <c r="I111" s="6"/>
      <c r="J111" s="5"/>
      <c r="K111" s="5"/>
      <c r="L111" s="5"/>
      <c r="M111" s="5"/>
      <c r="N111" s="5"/>
      <c r="O111" s="5"/>
      <c r="P111" s="4"/>
    </row>
    <row r="112" spans="1:16" ht="28" customHeight="1" x14ac:dyDescent="0.35">
      <c r="H112" s="5"/>
      <c r="I112" s="6"/>
      <c r="J112" s="5"/>
      <c r="K112" s="5"/>
      <c r="L112" s="5"/>
      <c r="M112" s="5"/>
    </row>
  </sheetData>
  <mergeCells count="10">
    <mergeCell ref="H31:I31"/>
    <mergeCell ref="H16:L16"/>
    <mergeCell ref="H32:L32"/>
    <mergeCell ref="H38:L38"/>
    <mergeCell ref="B2:F2"/>
    <mergeCell ref="B3:F10"/>
    <mergeCell ref="H8:I8"/>
    <mergeCell ref="B16:F16"/>
    <mergeCell ref="B17:F24"/>
    <mergeCell ref="H23:I2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A0B59-E386-4F78-B8F5-B24E77F17E87}">
  <dimension ref="A1:P112"/>
  <sheetViews>
    <sheetView showGridLines="0" topLeftCell="A9" zoomScale="160" zoomScaleNormal="160" workbookViewId="0">
      <selection activeCell="P23" sqref="P23"/>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c r="J2" s="5"/>
      <c r="K2" s="5"/>
      <c r="L2" s="5"/>
      <c r="M2" s="5"/>
      <c r="N2" s="5"/>
      <c r="O2" s="5"/>
      <c r="P2" s="4"/>
    </row>
    <row r="3" spans="1:16" ht="28" customHeight="1" x14ac:dyDescent="0.35">
      <c r="A3" s="4"/>
      <c r="B3" s="3" t="s">
        <v>57</v>
      </c>
      <c r="C3" s="3"/>
      <c r="D3" s="3"/>
      <c r="E3" s="3"/>
      <c r="F3" s="3"/>
      <c r="G3" s="4"/>
      <c r="H3" s="7" t="s">
        <v>2</v>
      </c>
      <c r="I3" s="13">
        <f>FV(I5,I4,I6)</f>
        <v>-12682503.013196977</v>
      </c>
      <c r="J3" s="5"/>
      <c r="K3" s="5"/>
      <c r="L3" s="5"/>
      <c r="M3" s="5"/>
      <c r="N3" s="5"/>
      <c r="O3" s="5"/>
      <c r="P3" s="4"/>
    </row>
    <row r="4" spans="1:16" ht="28" customHeight="1" x14ac:dyDescent="0.35">
      <c r="A4" s="4"/>
      <c r="B4" s="3"/>
      <c r="C4" s="3"/>
      <c r="D4" s="3"/>
      <c r="E4" s="3"/>
      <c r="F4" s="3"/>
      <c r="G4" s="4"/>
      <c r="H4" s="7" t="s">
        <v>3</v>
      </c>
      <c r="I4" s="13">
        <v>12</v>
      </c>
      <c r="J4" s="10" t="s">
        <v>18</v>
      </c>
      <c r="K4" s="5"/>
      <c r="L4" s="5"/>
      <c r="M4" s="5"/>
      <c r="N4" s="5"/>
      <c r="O4" s="5"/>
      <c r="P4" s="4"/>
    </row>
    <row r="5" spans="1:16" ht="28" customHeight="1" x14ac:dyDescent="0.35">
      <c r="A5" s="4"/>
      <c r="B5" s="3"/>
      <c r="C5" s="3"/>
      <c r="D5" s="3"/>
      <c r="E5" s="3"/>
      <c r="F5" s="3"/>
      <c r="G5" s="4"/>
      <c r="H5" s="7" t="s">
        <v>4</v>
      </c>
      <c r="I5" s="18">
        <v>0.01</v>
      </c>
      <c r="J5" s="10" t="s">
        <v>31</v>
      </c>
      <c r="K5" s="5"/>
      <c r="L5" s="5"/>
      <c r="M5" s="5"/>
      <c r="N5" s="5"/>
      <c r="O5" s="5"/>
      <c r="P5" s="4"/>
    </row>
    <row r="6" spans="1:16" ht="28" customHeight="1" x14ac:dyDescent="0.35">
      <c r="A6" s="4"/>
      <c r="B6" s="3"/>
      <c r="C6" s="3"/>
      <c r="D6" s="3"/>
      <c r="E6" s="3"/>
      <c r="F6" s="3"/>
      <c r="G6" s="4"/>
      <c r="H6" s="7" t="s">
        <v>5</v>
      </c>
      <c r="I6" s="13">
        <v>1000000</v>
      </c>
      <c r="J6" s="5"/>
      <c r="K6" s="5"/>
      <c r="L6" s="5"/>
      <c r="M6" s="5"/>
      <c r="N6" s="5"/>
      <c r="O6" s="5"/>
      <c r="P6" s="4"/>
    </row>
    <row r="7" spans="1:16" ht="28" customHeight="1" thickBot="1" x14ac:dyDescent="0.4">
      <c r="A7" s="4"/>
      <c r="B7" s="3"/>
      <c r="C7" s="3"/>
      <c r="D7" s="3"/>
      <c r="E7" s="3"/>
      <c r="F7" s="3"/>
      <c r="G7" s="4"/>
      <c r="H7" s="5"/>
      <c r="I7" s="6"/>
      <c r="J7" s="5"/>
      <c r="K7" s="5"/>
      <c r="L7" s="5"/>
      <c r="M7" s="5"/>
      <c r="N7" s="5"/>
      <c r="O7" s="5"/>
      <c r="P7" s="4"/>
    </row>
    <row r="8" spans="1:16" ht="28" customHeight="1" thickBot="1" x14ac:dyDescent="0.4">
      <c r="A8" s="4"/>
      <c r="B8" s="3"/>
      <c r="C8" s="3"/>
      <c r="D8" s="3"/>
      <c r="E8" s="3"/>
      <c r="F8" s="3"/>
      <c r="G8" s="4"/>
      <c r="H8" s="7" t="s">
        <v>1</v>
      </c>
      <c r="I8" s="19">
        <f>PV(I11,I10,,I9)</f>
        <v>-11255077.473484633</v>
      </c>
      <c r="J8" s="5"/>
      <c r="K8" s="5"/>
      <c r="L8" s="5"/>
      <c r="M8" s="5"/>
      <c r="N8" s="5"/>
      <c r="O8" s="5"/>
      <c r="P8" s="4"/>
    </row>
    <row r="9" spans="1:16" ht="28" customHeight="1" x14ac:dyDescent="0.35">
      <c r="A9" s="4"/>
      <c r="B9" s="3"/>
      <c r="C9" s="3"/>
      <c r="D9" s="3"/>
      <c r="E9" s="3"/>
      <c r="F9" s="3"/>
      <c r="G9" s="4"/>
      <c r="H9" s="7" t="s">
        <v>2</v>
      </c>
      <c r="I9" s="13">
        <f>-I3</f>
        <v>12682503.013196977</v>
      </c>
      <c r="J9" s="5"/>
      <c r="K9" s="5"/>
      <c r="L9" s="5"/>
      <c r="M9" s="5"/>
      <c r="N9" s="5"/>
      <c r="O9" s="5"/>
      <c r="P9" s="4"/>
    </row>
    <row r="10" spans="1:16" ht="28" customHeight="1" x14ac:dyDescent="0.35">
      <c r="A10" s="4"/>
      <c r="B10" s="3"/>
      <c r="C10" s="3"/>
      <c r="D10" s="3"/>
      <c r="E10" s="3"/>
      <c r="F10" s="3"/>
      <c r="G10" s="4"/>
      <c r="H10" s="7" t="s">
        <v>3</v>
      </c>
      <c r="I10" s="13">
        <v>12</v>
      </c>
      <c r="J10" s="10" t="s">
        <v>18</v>
      </c>
      <c r="K10" s="5"/>
      <c r="L10" s="5"/>
      <c r="M10" s="5"/>
      <c r="N10" s="5"/>
      <c r="O10" s="5"/>
      <c r="P10" s="4"/>
    </row>
    <row r="11" spans="1:16" ht="28" customHeight="1" x14ac:dyDescent="0.35">
      <c r="A11" s="4"/>
      <c r="B11" s="4"/>
      <c r="C11" s="4"/>
      <c r="D11" s="4"/>
      <c r="E11" s="4"/>
      <c r="F11" s="4"/>
      <c r="G11" s="4"/>
      <c r="H11" s="7" t="s">
        <v>4</v>
      </c>
      <c r="I11" s="18">
        <v>0.01</v>
      </c>
      <c r="J11" s="10" t="s">
        <v>31</v>
      </c>
      <c r="K11" s="5"/>
      <c r="L11" s="5"/>
      <c r="M11" s="5"/>
      <c r="N11" s="5"/>
      <c r="O11" s="5"/>
      <c r="P11" s="4"/>
    </row>
    <row r="12" spans="1:16" ht="28" customHeight="1" x14ac:dyDescent="0.35">
      <c r="A12" s="4"/>
      <c r="B12" s="4"/>
      <c r="C12" s="4"/>
      <c r="D12" s="4"/>
      <c r="E12" s="4"/>
      <c r="F12" s="4"/>
      <c r="G12" s="4"/>
      <c r="H12" s="7" t="s">
        <v>5</v>
      </c>
      <c r="I12" s="13"/>
      <c r="J12" s="5"/>
      <c r="K12" s="5"/>
      <c r="L12" s="5"/>
      <c r="M12" s="5"/>
      <c r="N12" s="5"/>
      <c r="O12" s="5"/>
      <c r="P12" s="4"/>
    </row>
    <row r="13" spans="1:16" ht="28" customHeight="1" x14ac:dyDescent="0.35">
      <c r="A13" s="4"/>
      <c r="B13" s="4"/>
      <c r="C13" s="4"/>
      <c r="D13" s="4"/>
      <c r="E13" s="4"/>
      <c r="F13" s="4"/>
      <c r="G13" s="4"/>
      <c r="H13" s="7"/>
      <c r="I13" s="18"/>
      <c r="J13" s="5"/>
      <c r="K13" s="5"/>
      <c r="L13" s="5"/>
      <c r="M13" s="5"/>
      <c r="N13" s="5"/>
      <c r="O13" s="5"/>
      <c r="P13" s="4"/>
    </row>
    <row r="14" spans="1:16" ht="6.5" customHeight="1" x14ac:dyDescent="0.35">
      <c r="A14" s="20"/>
      <c r="B14" s="20"/>
      <c r="C14" s="20"/>
      <c r="D14" s="20"/>
      <c r="E14" s="20"/>
      <c r="F14" s="20"/>
      <c r="G14" s="20"/>
      <c r="H14" s="21"/>
      <c r="I14" s="22"/>
      <c r="J14" s="23"/>
      <c r="K14" s="23"/>
      <c r="L14" s="23"/>
      <c r="M14" s="23"/>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2" t="s">
        <v>14</v>
      </c>
      <c r="C16" s="2"/>
      <c r="D16" s="2"/>
      <c r="E16" s="2"/>
      <c r="F16" s="2"/>
      <c r="G16" s="4"/>
      <c r="H16" s="7" t="s">
        <v>1</v>
      </c>
      <c r="I16" s="13">
        <f>PV(I19,I18,I20)</f>
        <v>-211.28170778497056</v>
      </c>
      <c r="J16" s="5"/>
      <c r="K16" s="5"/>
      <c r="L16" s="26"/>
      <c r="M16" s="5"/>
      <c r="N16" s="5"/>
      <c r="O16" s="5"/>
      <c r="P16" s="4"/>
    </row>
    <row r="17" spans="1:16" ht="28" customHeight="1" thickBot="1" x14ac:dyDescent="0.4">
      <c r="A17" s="4"/>
      <c r="B17" s="3" t="s">
        <v>58</v>
      </c>
      <c r="C17" s="3"/>
      <c r="D17" s="3"/>
      <c r="E17" s="3"/>
      <c r="F17" s="3"/>
      <c r="G17" s="4"/>
      <c r="H17" s="7" t="s">
        <v>2</v>
      </c>
      <c r="I17" s="13"/>
      <c r="J17" s="5"/>
      <c r="K17" s="5"/>
      <c r="L17" s="5"/>
      <c r="M17" s="5"/>
      <c r="N17" s="5"/>
      <c r="O17" s="5"/>
      <c r="P17" s="4"/>
    </row>
    <row r="18" spans="1:16" ht="28" customHeight="1" thickBot="1" x14ac:dyDescent="0.4">
      <c r="A18" s="4"/>
      <c r="B18" s="3"/>
      <c r="C18" s="3"/>
      <c r="D18" s="3"/>
      <c r="E18" s="3"/>
      <c r="F18" s="3"/>
      <c r="G18" s="4"/>
      <c r="H18" s="7" t="s">
        <v>3</v>
      </c>
      <c r="I18" s="13">
        <v>360</v>
      </c>
      <c r="J18" s="10" t="s">
        <v>18</v>
      </c>
      <c r="K18" s="11">
        <v>30</v>
      </c>
      <c r="L18" s="12" t="s">
        <v>33</v>
      </c>
      <c r="M18" s="5"/>
      <c r="N18" s="4"/>
      <c r="O18" s="5"/>
      <c r="P18" s="4"/>
    </row>
    <row r="19" spans="1:16" ht="28" customHeight="1" thickBot="1" x14ac:dyDescent="0.4">
      <c r="A19" s="4"/>
      <c r="B19" s="3"/>
      <c r="C19" s="3"/>
      <c r="D19" s="3"/>
      <c r="E19" s="3"/>
      <c r="F19" s="3"/>
      <c r="G19" s="4"/>
      <c r="H19" s="7" t="s">
        <v>4</v>
      </c>
      <c r="I19" s="18">
        <f>I26</f>
        <v>3.2737397821989145E-3</v>
      </c>
      <c r="J19" s="10" t="s">
        <v>31</v>
      </c>
      <c r="K19" s="17">
        <v>0.04</v>
      </c>
      <c r="L19" s="15" t="s">
        <v>8</v>
      </c>
      <c r="M19" s="5"/>
      <c r="N19" s="4"/>
      <c r="O19" s="5"/>
      <c r="P19" s="4"/>
    </row>
    <row r="20" spans="1:16" ht="28" customHeight="1" x14ac:dyDescent="0.35">
      <c r="A20" s="4"/>
      <c r="B20" s="3"/>
      <c r="C20" s="3"/>
      <c r="D20" s="3"/>
      <c r="E20" s="3"/>
      <c r="F20" s="3"/>
      <c r="G20" s="4"/>
      <c r="H20" s="7" t="s">
        <v>5</v>
      </c>
      <c r="I20" s="13">
        <v>1</v>
      </c>
      <c r="J20" s="5"/>
      <c r="K20" s="5"/>
      <c r="L20" s="5"/>
      <c r="M20" s="5"/>
      <c r="N20" s="5"/>
      <c r="O20" s="5"/>
      <c r="P20" s="4"/>
    </row>
    <row r="21" spans="1:16" ht="28" customHeight="1" x14ac:dyDescent="0.35">
      <c r="A21" s="4"/>
      <c r="B21" s="3"/>
      <c r="C21" s="3"/>
      <c r="D21" s="3"/>
      <c r="E21" s="3"/>
      <c r="F21" s="3"/>
      <c r="G21" s="4"/>
      <c r="H21" s="5"/>
      <c r="I21" s="6"/>
      <c r="J21" s="5"/>
      <c r="K21" s="5"/>
      <c r="L21" s="5"/>
      <c r="M21" s="5"/>
      <c r="N21" s="5"/>
      <c r="O21" s="5"/>
      <c r="P21" s="4"/>
    </row>
    <row r="22" spans="1:16" ht="28" customHeight="1" x14ac:dyDescent="0.35">
      <c r="A22" s="4"/>
      <c r="B22" s="3"/>
      <c r="C22" s="3"/>
      <c r="D22" s="3"/>
      <c r="E22" s="3"/>
      <c r="F22" s="3"/>
      <c r="G22" s="4"/>
      <c r="H22" s="16" t="s">
        <v>9</v>
      </c>
      <c r="I22" s="16"/>
      <c r="J22" s="5"/>
      <c r="K22" s="5"/>
      <c r="L22" s="5"/>
      <c r="M22" s="5"/>
      <c r="N22" s="5"/>
      <c r="O22" s="5"/>
      <c r="P22" s="4"/>
    </row>
    <row r="23" spans="1:16" ht="28" customHeight="1" x14ac:dyDescent="0.35">
      <c r="A23" s="4"/>
      <c r="B23" s="3"/>
      <c r="C23" s="3"/>
      <c r="D23" s="3"/>
      <c r="E23" s="3"/>
      <c r="F23" s="3"/>
      <c r="G23" s="4"/>
      <c r="H23" s="7" t="s">
        <v>10</v>
      </c>
      <c r="I23" s="18">
        <f>K19</f>
        <v>0.04</v>
      </c>
      <c r="J23" s="5"/>
      <c r="K23" s="5"/>
      <c r="L23" s="5"/>
      <c r="M23" s="5"/>
      <c r="N23" s="5"/>
      <c r="O23" s="5"/>
      <c r="P23" s="4"/>
    </row>
    <row r="24" spans="1:16" ht="28" customHeight="1" x14ac:dyDescent="0.35">
      <c r="A24" s="4"/>
      <c r="B24" s="3"/>
      <c r="C24" s="3"/>
      <c r="D24" s="3"/>
      <c r="E24" s="3"/>
      <c r="F24" s="3"/>
      <c r="G24" s="4"/>
      <c r="H24" s="7" t="s">
        <v>11</v>
      </c>
      <c r="I24" s="13">
        <v>12</v>
      </c>
      <c r="J24" s="10"/>
      <c r="K24" s="5"/>
      <c r="L24" s="5"/>
      <c r="M24" s="5"/>
      <c r="N24" s="5"/>
      <c r="O24" s="5"/>
      <c r="P24" s="4"/>
    </row>
    <row r="25" spans="1:16" ht="28" customHeight="1" x14ac:dyDescent="0.35">
      <c r="A25" s="4"/>
      <c r="B25" s="4"/>
      <c r="C25" s="4"/>
      <c r="D25" s="4"/>
      <c r="E25" s="4"/>
      <c r="F25" s="4"/>
      <c r="G25" s="4"/>
      <c r="H25" s="7" t="s">
        <v>19</v>
      </c>
      <c r="I25" s="18">
        <f>NOMINAL(I23,I24)</f>
        <v>3.9284877386386974E-2</v>
      </c>
      <c r="J25" s="10"/>
      <c r="K25" s="5"/>
      <c r="L25" s="5"/>
      <c r="M25" s="5"/>
      <c r="N25" s="5"/>
      <c r="O25" s="5"/>
      <c r="P25" s="4"/>
    </row>
    <row r="26" spans="1:16" ht="28" customHeight="1" x14ac:dyDescent="0.35">
      <c r="A26" s="4"/>
      <c r="B26" s="4"/>
      <c r="C26" s="4"/>
      <c r="D26" s="4"/>
      <c r="E26" s="4"/>
      <c r="F26" s="4"/>
      <c r="G26" s="4"/>
      <c r="H26" s="7" t="s">
        <v>20</v>
      </c>
      <c r="I26" s="18">
        <f>I25/I24</f>
        <v>3.2737397821989145E-3</v>
      </c>
      <c r="J26" s="5"/>
      <c r="K26" s="5"/>
      <c r="L26" s="5"/>
      <c r="M26" s="5"/>
      <c r="N26" s="5"/>
      <c r="O26" s="5"/>
      <c r="P26" s="4"/>
    </row>
    <row r="27" spans="1:16" ht="28" customHeight="1" x14ac:dyDescent="0.35">
      <c r="A27" s="4"/>
      <c r="B27" s="4"/>
      <c r="C27" s="4"/>
      <c r="D27" s="4"/>
      <c r="E27" s="4"/>
      <c r="F27" s="4"/>
      <c r="G27" s="4"/>
      <c r="H27" s="7"/>
      <c r="I27" s="18"/>
      <c r="J27" s="5"/>
      <c r="K27" s="5"/>
      <c r="L27" s="5"/>
      <c r="M27" s="5"/>
      <c r="N27" s="5"/>
      <c r="O27" s="5"/>
      <c r="P27" s="4"/>
    </row>
    <row r="28" spans="1:16" ht="28" customHeight="1" x14ac:dyDescent="0.35">
      <c r="A28" s="4"/>
      <c r="B28" s="4"/>
      <c r="C28" s="4"/>
      <c r="D28" s="4"/>
      <c r="E28" s="4"/>
      <c r="F28" s="4"/>
      <c r="G28" s="4"/>
      <c r="H28" s="7"/>
      <c r="I28" s="13"/>
      <c r="J28" s="10"/>
      <c r="K28" s="5"/>
      <c r="L28" s="5"/>
      <c r="M28" s="5"/>
      <c r="N28" s="5"/>
      <c r="O28" s="5"/>
      <c r="P28" s="4"/>
    </row>
    <row r="29" spans="1:16" ht="28" customHeight="1" x14ac:dyDescent="0.35">
      <c r="A29" s="4"/>
      <c r="B29" s="4"/>
      <c r="C29" s="4"/>
      <c r="D29" s="4"/>
      <c r="E29" s="4"/>
      <c r="F29" s="4"/>
      <c r="G29" s="4"/>
      <c r="H29" s="7"/>
      <c r="I29" s="18"/>
      <c r="J29" s="5"/>
      <c r="K29" s="5"/>
      <c r="L29" s="5"/>
      <c r="M29" s="5"/>
      <c r="N29" s="5"/>
      <c r="O29" s="5"/>
      <c r="P29" s="4"/>
    </row>
    <row r="30" spans="1:16" ht="28" customHeight="1" x14ac:dyDescent="0.35">
      <c r="A30" s="4"/>
      <c r="B30" s="4"/>
      <c r="C30" s="4"/>
      <c r="D30" s="4"/>
      <c r="E30" s="4"/>
      <c r="F30" s="4"/>
      <c r="G30" s="4"/>
      <c r="H30" s="7"/>
      <c r="I30" s="18"/>
      <c r="J30" s="5"/>
      <c r="K30" s="5"/>
      <c r="L30" s="5"/>
      <c r="M30" s="5"/>
      <c r="N30" s="5"/>
      <c r="O30" s="5"/>
      <c r="P30" s="4"/>
    </row>
    <row r="31" spans="1:16" ht="28" customHeight="1" x14ac:dyDescent="0.35">
      <c r="A31" s="4"/>
      <c r="B31" s="4"/>
      <c r="C31" s="4"/>
      <c r="D31" s="4"/>
      <c r="E31" s="4"/>
      <c r="F31" s="4"/>
      <c r="G31" s="4"/>
      <c r="H31" s="16"/>
      <c r="I31" s="16"/>
      <c r="J31" s="5"/>
      <c r="K31" s="5"/>
      <c r="L31" s="5"/>
      <c r="M31" s="5"/>
      <c r="N31" s="5"/>
      <c r="O31" s="5"/>
      <c r="P31" s="4"/>
    </row>
    <row r="32" spans="1:16" ht="28" customHeight="1" x14ac:dyDescent="0.35">
      <c r="A32" s="4"/>
      <c r="B32" s="4"/>
      <c r="C32" s="4"/>
      <c r="D32" s="4"/>
      <c r="E32" s="4"/>
      <c r="F32" s="4"/>
      <c r="G32" s="4"/>
      <c r="H32" s="16"/>
      <c r="I32" s="16"/>
      <c r="J32" s="16"/>
      <c r="K32" s="16"/>
      <c r="L32" s="16"/>
      <c r="M32" s="5"/>
      <c r="N32" s="5"/>
      <c r="O32" s="5"/>
      <c r="P32" s="4"/>
    </row>
    <row r="33" spans="1:16" ht="28" customHeight="1" x14ac:dyDescent="0.35">
      <c r="A33" s="4"/>
      <c r="B33" s="4"/>
      <c r="C33" s="4"/>
      <c r="D33" s="4"/>
      <c r="E33" s="4"/>
      <c r="F33" s="4"/>
      <c r="G33" s="4"/>
      <c r="H33" s="7"/>
      <c r="I33" s="13"/>
      <c r="J33" s="5"/>
      <c r="K33" s="5"/>
      <c r="L33" s="5"/>
      <c r="M33" s="5"/>
      <c r="N33" s="5"/>
      <c r="O33" s="5"/>
      <c r="P33" s="4"/>
    </row>
    <row r="34" spans="1:16" ht="28" customHeight="1" x14ac:dyDescent="0.35">
      <c r="A34" s="4"/>
      <c r="B34" s="4"/>
      <c r="C34" s="4"/>
      <c r="D34" s="4"/>
      <c r="E34" s="4"/>
      <c r="F34" s="4"/>
      <c r="G34" s="4"/>
      <c r="H34" s="7"/>
      <c r="I34" s="13"/>
      <c r="J34" s="5"/>
      <c r="K34" s="5"/>
      <c r="L34" s="5"/>
      <c r="M34" s="5"/>
      <c r="N34" s="5"/>
      <c r="O34" s="5"/>
      <c r="P34" s="4"/>
    </row>
    <row r="35" spans="1:16" ht="28" customHeight="1" x14ac:dyDescent="0.35">
      <c r="A35" s="4"/>
      <c r="B35" s="4"/>
      <c r="C35" s="4"/>
      <c r="D35" s="4"/>
      <c r="E35" s="4"/>
      <c r="F35" s="4"/>
      <c r="G35" s="4"/>
      <c r="H35" s="7"/>
      <c r="I35" s="13"/>
      <c r="J35" s="10"/>
      <c r="K35" s="5"/>
      <c r="L35" s="5"/>
      <c r="M35" s="5"/>
      <c r="N35" s="5"/>
      <c r="O35" s="5"/>
      <c r="P35" s="4"/>
    </row>
    <row r="36" spans="1:16" ht="28" customHeight="1" x14ac:dyDescent="0.35">
      <c r="A36" s="4"/>
      <c r="B36" s="4"/>
      <c r="C36" s="4"/>
      <c r="D36" s="4"/>
      <c r="E36" s="4"/>
      <c r="F36" s="4"/>
      <c r="G36" s="4"/>
      <c r="H36" s="7"/>
      <c r="I36" s="18"/>
      <c r="J36" s="10"/>
      <c r="K36" s="5"/>
      <c r="L36" s="5"/>
      <c r="M36" s="5"/>
      <c r="N36" s="5"/>
      <c r="O36" s="5"/>
      <c r="P36" s="4"/>
    </row>
    <row r="37" spans="1:16" ht="28" customHeight="1" x14ac:dyDescent="0.35">
      <c r="A37" s="4"/>
      <c r="B37" s="4"/>
      <c r="C37" s="4"/>
      <c r="D37" s="4"/>
      <c r="E37" s="4"/>
      <c r="F37" s="4"/>
      <c r="G37" s="4"/>
      <c r="H37" s="7"/>
      <c r="I37" s="13"/>
      <c r="J37" s="5"/>
      <c r="K37" s="5"/>
      <c r="L37" s="5"/>
      <c r="M37" s="5"/>
      <c r="N37" s="5"/>
      <c r="O37" s="5"/>
      <c r="P37" s="4"/>
    </row>
    <row r="38" spans="1:16" ht="28" customHeight="1" x14ac:dyDescent="0.35">
      <c r="A38" s="4"/>
      <c r="B38" s="4"/>
      <c r="C38" s="4"/>
      <c r="D38" s="4"/>
      <c r="E38" s="4"/>
      <c r="F38" s="4"/>
      <c r="G38" s="4"/>
      <c r="H38" s="16"/>
      <c r="I38" s="16"/>
      <c r="J38" s="16"/>
      <c r="K38" s="16"/>
      <c r="L38" s="16"/>
      <c r="M38" s="5"/>
      <c r="N38" s="5"/>
      <c r="O38" s="5"/>
      <c r="P38" s="4"/>
    </row>
    <row r="39" spans="1:16" ht="28" customHeight="1" x14ac:dyDescent="0.35">
      <c r="A39" s="4"/>
      <c r="B39" s="4"/>
      <c r="C39" s="4"/>
      <c r="D39" s="4"/>
      <c r="E39" s="4"/>
      <c r="F39" s="4"/>
      <c r="G39" s="4"/>
      <c r="H39" s="7"/>
      <c r="I39" s="13"/>
      <c r="J39" s="5"/>
      <c r="K39" s="5"/>
      <c r="L39" s="5"/>
      <c r="M39" s="5"/>
      <c r="N39" s="5"/>
      <c r="O39" s="5"/>
      <c r="P39" s="4"/>
    </row>
    <row r="40" spans="1:16" ht="28" customHeight="1" x14ac:dyDescent="0.35">
      <c r="A40" s="4"/>
      <c r="B40" s="4"/>
      <c r="C40" s="4"/>
      <c r="D40" s="4"/>
      <c r="E40" s="4"/>
      <c r="F40" s="4"/>
      <c r="G40" s="4"/>
      <c r="H40" s="7"/>
      <c r="I40" s="13"/>
      <c r="J40" s="5"/>
      <c r="K40" s="5"/>
      <c r="L40" s="5"/>
      <c r="M40" s="5"/>
      <c r="N40" s="5"/>
      <c r="O40" s="5"/>
      <c r="P40" s="4"/>
    </row>
    <row r="41" spans="1:16" ht="28" customHeight="1" x14ac:dyDescent="0.35">
      <c r="A41" s="4"/>
      <c r="B41" s="4"/>
      <c r="C41" s="4"/>
      <c r="D41" s="4"/>
      <c r="E41" s="4"/>
      <c r="F41" s="4"/>
      <c r="G41" s="4"/>
      <c r="H41" s="7"/>
      <c r="I41" s="13"/>
      <c r="J41" s="10"/>
      <c r="K41" s="5"/>
      <c r="L41" s="5"/>
      <c r="M41" s="5"/>
      <c r="N41" s="5"/>
      <c r="O41" s="5"/>
      <c r="P41" s="4"/>
    </row>
    <row r="42" spans="1:16" ht="28" customHeight="1" x14ac:dyDescent="0.35">
      <c r="A42" s="4"/>
      <c r="B42" s="4"/>
      <c r="C42" s="4"/>
      <c r="D42" s="4"/>
      <c r="E42" s="4"/>
      <c r="F42" s="4"/>
      <c r="G42" s="4"/>
      <c r="H42" s="7"/>
      <c r="I42" s="18"/>
      <c r="J42" s="10"/>
      <c r="K42" s="5"/>
      <c r="L42" s="5"/>
      <c r="M42" s="5"/>
      <c r="N42" s="5"/>
      <c r="O42" s="5"/>
      <c r="P42" s="4"/>
    </row>
    <row r="43" spans="1:16" ht="28" customHeight="1" x14ac:dyDescent="0.35">
      <c r="A43" s="4"/>
      <c r="B43" s="4"/>
      <c r="C43" s="4"/>
      <c r="D43" s="4"/>
      <c r="E43" s="4"/>
      <c r="F43" s="4"/>
      <c r="G43" s="4"/>
      <c r="H43" s="7"/>
      <c r="I43" s="13"/>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row r="104" spans="1:16" ht="28" customHeight="1" x14ac:dyDescent="0.35">
      <c r="A104" s="4"/>
      <c r="B104" s="4"/>
      <c r="C104" s="4"/>
      <c r="D104" s="4"/>
      <c r="E104" s="4"/>
      <c r="F104" s="4"/>
      <c r="G104" s="4"/>
      <c r="H104" s="5"/>
      <c r="I104" s="6"/>
      <c r="J104" s="5"/>
      <c r="K104" s="5"/>
      <c r="L104" s="5"/>
      <c r="M104" s="5"/>
      <c r="N104" s="5"/>
      <c r="O104" s="5"/>
      <c r="P104" s="4"/>
    </row>
    <row r="105" spans="1:16" ht="28" customHeight="1" x14ac:dyDescent="0.35">
      <c r="A105" s="4"/>
      <c r="B105" s="4"/>
      <c r="C105" s="4"/>
      <c r="D105" s="4"/>
      <c r="E105" s="4"/>
      <c r="F105" s="4"/>
      <c r="G105" s="4"/>
      <c r="H105" s="5"/>
      <c r="I105" s="6"/>
      <c r="J105" s="5"/>
      <c r="K105" s="5"/>
      <c r="L105" s="5"/>
      <c r="M105" s="5"/>
      <c r="N105" s="5"/>
      <c r="O105" s="5"/>
      <c r="P105" s="4"/>
    </row>
    <row r="106" spans="1:16" ht="28" customHeight="1" x14ac:dyDescent="0.35">
      <c r="A106" s="4"/>
      <c r="B106" s="4"/>
      <c r="C106" s="4"/>
      <c r="D106" s="4"/>
      <c r="E106" s="4"/>
      <c r="F106" s="4"/>
      <c r="G106" s="4"/>
      <c r="H106" s="5"/>
      <c r="I106" s="6"/>
      <c r="J106" s="5"/>
      <c r="K106" s="5"/>
      <c r="L106" s="5"/>
      <c r="M106" s="5"/>
      <c r="N106" s="5"/>
      <c r="O106" s="5"/>
      <c r="P106" s="4"/>
    </row>
    <row r="107" spans="1:16" ht="28" customHeight="1" x14ac:dyDescent="0.35">
      <c r="A107" s="4"/>
      <c r="B107" s="4"/>
      <c r="C107" s="4"/>
      <c r="D107" s="4"/>
      <c r="E107" s="4"/>
      <c r="F107" s="4"/>
      <c r="G107" s="4"/>
      <c r="H107" s="5"/>
      <c r="I107" s="6"/>
      <c r="J107" s="5"/>
      <c r="K107" s="5"/>
      <c r="L107" s="5"/>
      <c r="M107" s="5"/>
      <c r="N107" s="5"/>
      <c r="O107" s="5"/>
      <c r="P107" s="4"/>
    </row>
    <row r="108" spans="1:16" ht="28" customHeight="1" x14ac:dyDescent="0.35">
      <c r="A108" s="4"/>
      <c r="B108" s="4"/>
      <c r="C108" s="4"/>
      <c r="D108" s="4"/>
      <c r="E108" s="4"/>
      <c r="F108" s="4"/>
      <c r="G108" s="4"/>
      <c r="H108" s="5"/>
      <c r="I108" s="6"/>
      <c r="J108" s="5"/>
      <c r="K108" s="5"/>
      <c r="L108" s="5"/>
      <c r="M108" s="5"/>
      <c r="N108" s="5"/>
      <c r="O108" s="5"/>
      <c r="P108" s="4"/>
    </row>
    <row r="109" spans="1:16" ht="28" customHeight="1" x14ac:dyDescent="0.35">
      <c r="A109" s="4"/>
      <c r="B109" s="4"/>
      <c r="C109" s="4"/>
      <c r="D109" s="4"/>
      <c r="E109" s="4"/>
      <c r="F109" s="4"/>
      <c r="G109" s="4"/>
      <c r="H109" s="5"/>
      <c r="I109" s="6"/>
      <c r="J109" s="5"/>
      <c r="K109" s="5"/>
      <c r="L109" s="5"/>
      <c r="M109" s="5"/>
      <c r="N109" s="5"/>
      <c r="O109" s="5"/>
      <c r="P109" s="4"/>
    </row>
    <row r="110" spans="1:16" ht="28" customHeight="1" x14ac:dyDescent="0.35">
      <c r="A110" s="4"/>
      <c r="B110" s="4"/>
      <c r="C110" s="4"/>
      <c r="D110" s="4"/>
      <c r="E110" s="4"/>
      <c r="F110" s="4"/>
      <c r="G110" s="4"/>
      <c r="H110" s="5"/>
      <c r="I110" s="6"/>
      <c r="J110" s="5"/>
      <c r="K110" s="5"/>
      <c r="L110" s="5"/>
      <c r="M110" s="5"/>
      <c r="N110" s="5"/>
      <c r="O110" s="5"/>
      <c r="P110" s="4"/>
    </row>
    <row r="111" spans="1:16" ht="28" customHeight="1" x14ac:dyDescent="0.35">
      <c r="A111" s="4"/>
      <c r="B111" s="4"/>
      <c r="C111" s="4"/>
      <c r="D111" s="4"/>
      <c r="E111" s="4"/>
      <c r="F111" s="4"/>
      <c r="G111" s="4"/>
      <c r="H111" s="5"/>
      <c r="I111" s="6"/>
      <c r="J111" s="5"/>
      <c r="K111" s="5"/>
      <c r="L111" s="5"/>
      <c r="M111" s="5"/>
      <c r="N111" s="5"/>
      <c r="O111" s="5"/>
      <c r="P111" s="4"/>
    </row>
    <row r="112" spans="1:16" ht="28" customHeight="1" x14ac:dyDescent="0.35">
      <c r="H112" s="5"/>
      <c r="I112" s="6"/>
      <c r="J112" s="5"/>
      <c r="K112" s="5"/>
      <c r="L112" s="5"/>
      <c r="M112" s="5"/>
    </row>
  </sheetData>
  <mergeCells count="8">
    <mergeCell ref="H31:I31"/>
    <mergeCell ref="H32:L32"/>
    <mergeCell ref="H38:L38"/>
    <mergeCell ref="H22:I22"/>
    <mergeCell ref="B2:F2"/>
    <mergeCell ref="B3:F10"/>
    <mergeCell ref="B16:F16"/>
    <mergeCell ref="B17:F2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9D291-736F-4B7C-AF41-B208C499F4F5}">
  <dimension ref="A1:P25"/>
  <sheetViews>
    <sheetView showGridLines="0" topLeftCell="A4" zoomScale="160" zoomScaleNormal="160" workbookViewId="0">
      <selection activeCell="I4" sqref="I4"/>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14</v>
      </c>
      <c r="C2" s="2"/>
      <c r="D2" s="2"/>
      <c r="E2" s="2"/>
      <c r="F2" s="2"/>
      <c r="G2" s="4"/>
      <c r="H2" s="7" t="s">
        <v>1</v>
      </c>
      <c r="I2" s="13"/>
      <c r="J2" s="5"/>
      <c r="K2" s="5"/>
      <c r="L2" s="5"/>
      <c r="M2" s="5"/>
      <c r="N2" s="5"/>
      <c r="O2" s="5"/>
      <c r="P2" s="4"/>
    </row>
    <row r="3" spans="1:16" ht="28" customHeight="1" thickBot="1" x14ac:dyDescent="0.4">
      <c r="A3" s="4"/>
      <c r="B3" s="3" t="s">
        <v>60</v>
      </c>
      <c r="C3" s="3"/>
      <c r="D3" s="3"/>
      <c r="E3" s="3"/>
      <c r="F3" s="3"/>
      <c r="G3" s="4"/>
      <c r="H3" s="7" t="s">
        <v>2</v>
      </c>
      <c r="I3" s="13">
        <v>250000000</v>
      </c>
      <c r="J3" s="5"/>
      <c r="K3" s="5"/>
      <c r="L3" s="5"/>
      <c r="M3" s="5"/>
      <c r="N3" s="5"/>
      <c r="O3" s="5"/>
      <c r="P3" s="4"/>
    </row>
    <row r="4" spans="1:16" ht="28" customHeight="1" thickBot="1" x14ac:dyDescent="0.4">
      <c r="A4" s="4"/>
      <c r="B4" s="3"/>
      <c r="C4" s="3"/>
      <c r="D4" s="3"/>
      <c r="E4" s="3"/>
      <c r="F4" s="3"/>
      <c r="G4" s="4"/>
      <c r="H4" s="7" t="s">
        <v>3</v>
      </c>
      <c r="I4" s="19">
        <f>NPER(I5,I6,,I3)</f>
        <v>212.23324508966436</v>
      </c>
      <c r="J4" s="10" t="s">
        <v>18</v>
      </c>
      <c r="K4" s="5"/>
      <c r="L4" s="5"/>
      <c r="M4" s="5"/>
      <c r="N4" s="5"/>
      <c r="O4" s="5"/>
      <c r="P4" s="4"/>
    </row>
    <row r="5" spans="1:16" ht="28" customHeight="1" thickBot="1" x14ac:dyDescent="0.4">
      <c r="A5" s="4"/>
      <c r="B5" s="3"/>
      <c r="C5" s="3"/>
      <c r="D5" s="3"/>
      <c r="E5" s="3"/>
      <c r="F5" s="3"/>
      <c r="G5" s="4"/>
      <c r="H5" s="7" t="s">
        <v>4</v>
      </c>
      <c r="I5" s="18">
        <f>I12</f>
        <v>1.0978851950173452E-2</v>
      </c>
      <c r="J5" s="10" t="s">
        <v>31</v>
      </c>
      <c r="K5" s="17">
        <v>0.14000000000000001</v>
      </c>
      <c r="L5" s="15" t="s">
        <v>8</v>
      </c>
      <c r="M5" s="5"/>
      <c r="N5" s="5"/>
      <c r="O5" s="5"/>
      <c r="P5" s="4"/>
    </row>
    <row r="6" spans="1:16" ht="28" customHeight="1" x14ac:dyDescent="0.35">
      <c r="A6" s="4"/>
      <c r="B6" s="3"/>
      <c r="C6" s="3"/>
      <c r="D6" s="3"/>
      <c r="E6" s="3"/>
      <c r="F6" s="3"/>
      <c r="G6" s="4"/>
      <c r="H6" s="7" t="s">
        <v>5</v>
      </c>
      <c r="I6" s="13">
        <v>-300000</v>
      </c>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t="s">
        <v>9</v>
      </c>
      <c r="I8" s="16"/>
      <c r="J8" s="5"/>
      <c r="K8" s="5"/>
      <c r="L8" s="5"/>
      <c r="M8" s="5"/>
      <c r="N8" s="5"/>
      <c r="O8" s="5"/>
      <c r="P8" s="4"/>
    </row>
    <row r="9" spans="1:16" ht="28" customHeight="1" x14ac:dyDescent="0.35">
      <c r="A9" s="4"/>
      <c r="B9" s="3"/>
      <c r="C9" s="3"/>
      <c r="D9" s="3"/>
      <c r="E9" s="3"/>
      <c r="F9" s="3"/>
      <c r="G9" s="4"/>
      <c r="H9" s="7" t="s">
        <v>10</v>
      </c>
      <c r="I9" s="18">
        <f>K5</f>
        <v>0.14000000000000001</v>
      </c>
      <c r="J9" s="5"/>
      <c r="K9" s="5"/>
      <c r="L9" s="5"/>
      <c r="M9" s="5"/>
      <c r="N9" s="5"/>
      <c r="O9" s="5"/>
      <c r="P9" s="4"/>
    </row>
    <row r="10" spans="1:16" ht="28" customHeight="1" x14ac:dyDescent="0.35">
      <c r="A10" s="4"/>
      <c r="B10" s="3"/>
      <c r="C10" s="3"/>
      <c r="D10" s="3"/>
      <c r="E10" s="3"/>
      <c r="F10" s="3"/>
      <c r="G10" s="4"/>
      <c r="H10" s="7" t="s">
        <v>11</v>
      </c>
      <c r="I10" s="13">
        <v>12</v>
      </c>
      <c r="J10" s="5"/>
      <c r="K10" s="5"/>
      <c r="L10" s="5"/>
      <c r="M10" s="5"/>
      <c r="N10" s="5"/>
      <c r="O10" s="5"/>
      <c r="P10" s="4"/>
    </row>
    <row r="11" spans="1:16" ht="28" customHeight="1" x14ac:dyDescent="0.35">
      <c r="A11" s="4"/>
      <c r="B11" s="4"/>
      <c r="C11" s="4"/>
      <c r="D11" s="4"/>
      <c r="E11" s="4"/>
      <c r="F11" s="4"/>
      <c r="G11" s="4"/>
      <c r="H11" s="7" t="s">
        <v>19</v>
      </c>
      <c r="I11" s="18">
        <f>NOMINAL(I9,I10)</f>
        <v>0.13174622340208142</v>
      </c>
      <c r="J11" s="5"/>
      <c r="K11" s="5"/>
      <c r="L11" s="5"/>
      <c r="M11" s="5"/>
      <c r="N11" s="5"/>
      <c r="O11" s="5"/>
      <c r="P11" s="4"/>
    </row>
    <row r="12" spans="1:16" ht="28" customHeight="1" x14ac:dyDescent="0.35">
      <c r="A12" s="4"/>
      <c r="B12" s="4"/>
      <c r="C12" s="4"/>
      <c r="D12" s="4"/>
      <c r="E12" s="4"/>
      <c r="F12" s="4"/>
      <c r="G12" s="4"/>
      <c r="H12" s="7" t="s">
        <v>20</v>
      </c>
      <c r="I12" s="18">
        <f>I11/I10</f>
        <v>1.0978851950173452E-2</v>
      </c>
      <c r="J12" s="5"/>
      <c r="K12" s="5"/>
      <c r="L12" s="5"/>
      <c r="M12" s="5"/>
      <c r="N12" s="5"/>
      <c r="O12" s="5"/>
      <c r="P12" s="4"/>
    </row>
    <row r="13" spans="1:16" ht="28" customHeight="1" x14ac:dyDescent="0.35">
      <c r="A13" s="4"/>
      <c r="B13" s="4"/>
      <c r="C13" s="4"/>
      <c r="D13" s="4"/>
      <c r="E13" s="4"/>
      <c r="F13" s="4"/>
      <c r="G13" s="4"/>
      <c r="H13" s="5"/>
      <c r="I13" s="6"/>
      <c r="J13" s="5"/>
      <c r="K13" s="5"/>
      <c r="L13" s="5"/>
      <c r="M13" s="5"/>
      <c r="N13" s="5"/>
      <c r="O13" s="5"/>
      <c r="P13" s="4"/>
    </row>
    <row r="14" spans="1:16" ht="28" customHeight="1" x14ac:dyDescent="0.35">
      <c r="A14" s="4"/>
      <c r="B14" s="4"/>
      <c r="C14" s="4"/>
      <c r="D14" s="4"/>
      <c r="E14" s="4"/>
      <c r="F14" s="4"/>
      <c r="G14" s="4"/>
      <c r="H14" s="5"/>
      <c r="I14" s="6"/>
      <c r="J14" s="5"/>
      <c r="K14" s="5"/>
      <c r="L14" s="5"/>
      <c r="M14" s="5"/>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4"/>
      <c r="C16" s="4"/>
      <c r="D16" s="4"/>
      <c r="E16" s="4"/>
      <c r="F16" s="4"/>
      <c r="G16" s="4"/>
      <c r="H16" s="5"/>
      <c r="I16" s="6"/>
      <c r="J16" s="5"/>
      <c r="K16" s="5"/>
      <c r="L16" s="5"/>
      <c r="M16" s="5"/>
      <c r="N16" s="5"/>
      <c r="O16" s="5"/>
      <c r="P16" s="4"/>
    </row>
    <row r="17" spans="1:16" ht="28" customHeight="1" x14ac:dyDescent="0.35">
      <c r="A17" s="4"/>
      <c r="B17" s="4"/>
      <c r="C17" s="4"/>
      <c r="D17" s="4"/>
      <c r="E17" s="4"/>
      <c r="F17" s="4"/>
      <c r="G17" s="4"/>
      <c r="H17" s="5"/>
      <c r="I17" s="6"/>
      <c r="J17" s="5"/>
      <c r="K17" s="5"/>
      <c r="L17" s="5"/>
      <c r="M17" s="5"/>
      <c r="N17" s="5"/>
      <c r="O17" s="5"/>
      <c r="P17" s="4"/>
    </row>
    <row r="18" spans="1:16" ht="28" customHeight="1" x14ac:dyDescent="0.35">
      <c r="A18" s="4"/>
      <c r="B18" s="4"/>
      <c r="C18" s="4"/>
      <c r="D18" s="4"/>
      <c r="E18" s="4"/>
      <c r="F18" s="4"/>
      <c r="G18" s="4"/>
      <c r="H18" s="5"/>
      <c r="I18" s="6"/>
      <c r="J18" s="5"/>
      <c r="K18" s="5"/>
      <c r="L18" s="5"/>
      <c r="M18" s="5"/>
      <c r="N18" s="5"/>
      <c r="O18" s="5"/>
      <c r="P18" s="4"/>
    </row>
    <row r="19" spans="1:16" ht="28" customHeight="1" x14ac:dyDescent="0.35">
      <c r="A19" s="4"/>
      <c r="B19" s="4"/>
      <c r="C19" s="4"/>
      <c r="D19" s="4"/>
      <c r="E19" s="4"/>
      <c r="F19" s="4"/>
      <c r="G19" s="4"/>
      <c r="H19" s="5"/>
      <c r="I19" s="6"/>
      <c r="J19" s="5"/>
      <c r="K19" s="5"/>
      <c r="L19" s="5"/>
      <c r="M19" s="5"/>
      <c r="N19" s="5"/>
      <c r="O19" s="5"/>
      <c r="P19" s="4"/>
    </row>
    <row r="20" spans="1:16" ht="28" customHeight="1" x14ac:dyDescent="0.35">
      <c r="A20" s="4"/>
      <c r="B20" s="4"/>
      <c r="C20" s="4"/>
      <c r="D20" s="4"/>
      <c r="E20" s="4"/>
      <c r="F20" s="4"/>
      <c r="G20" s="4"/>
      <c r="H20" s="5"/>
      <c r="I20" s="6"/>
      <c r="J20" s="5"/>
      <c r="K20" s="5"/>
      <c r="L20" s="5"/>
      <c r="M20" s="5"/>
      <c r="N20" s="5"/>
      <c r="O20" s="5"/>
      <c r="P20" s="4"/>
    </row>
    <row r="21" spans="1:16" ht="28" customHeight="1" x14ac:dyDescent="0.35">
      <c r="A21" s="4"/>
      <c r="B21" s="4"/>
      <c r="C21" s="4"/>
      <c r="D21" s="4"/>
      <c r="E21" s="4"/>
      <c r="F21" s="4"/>
      <c r="G21" s="4"/>
      <c r="H21" s="5"/>
      <c r="I21" s="6"/>
      <c r="J21" s="5"/>
      <c r="K21" s="5"/>
      <c r="L21" s="5"/>
      <c r="M21" s="5"/>
      <c r="N21" s="5"/>
      <c r="O21" s="5"/>
      <c r="P21" s="4"/>
    </row>
    <row r="22" spans="1:16" ht="28" customHeight="1" x14ac:dyDescent="0.35">
      <c r="A22" s="4"/>
      <c r="B22" s="4"/>
      <c r="C22" s="4"/>
      <c r="D22" s="4"/>
      <c r="E22" s="4"/>
      <c r="F22" s="4"/>
      <c r="G22" s="4"/>
      <c r="H22" s="5"/>
      <c r="I22" s="6"/>
      <c r="J22" s="5"/>
      <c r="K22" s="5"/>
      <c r="L22" s="5"/>
      <c r="M22" s="5"/>
      <c r="N22" s="5"/>
      <c r="O22" s="5"/>
      <c r="P22" s="4"/>
    </row>
    <row r="23" spans="1:16" ht="28" customHeight="1" x14ac:dyDescent="0.35">
      <c r="A23" s="4"/>
      <c r="B23" s="4"/>
      <c r="C23" s="4"/>
      <c r="D23" s="4"/>
      <c r="E23" s="4"/>
      <c r="F23" s="4"/>
      <c r="G23" s="4"/>
      <c r="H23" s="5"/>
      <c r="I23" s="6"/>
      <c r="J23" s="5"/>
      <c r="K23" s="5"/>
      <c r="L23" s="5"/>
      <c r="M23" s="5"/>
      <c r="N23" s="5"/>
      <c r="O23" s="5"/>
      <c r="P23" s="4"/>
    </row>
    <row r="24" spans="1:16" ht="28" customHeight="1" x14ac:dyDescent="0.35">
      <c r="A24" s="4"/>
      <c r="B24" s="4"/>
      <c r="C24" s="4"/>
      <c r="D24" s="4"/>
      <c r="E24" s="4"/>
      <c r="F24" s="4"/>
      <c r="G24" s="4"/>
      <c r="H24" s="5"/>
      <c r="I24" s="6"/>
      <c r="J24" s="5"/>
      <c r="K24" s="5"/>
      <c r="L24" s="5"/>
      <c r="M24" s="5"/>
      <c r="N24" s="5"/>
      <c r="O24" s="5"/>
      <c r="P24" s="4"/>
    </row>
    <row r="25" spans="1:16" ht="28" customHeight="1" x14ac:dyDescent="0.35">
      <c r="H25" s="5"/>
      <c r="I25" s="6"/>
      <c r="J25" s="5"/>
      <c r="K25" s="5"/>
      <c r="L25" s="5"/>
      <c r="M25" s="5"/>
    </row>
  </sheetData>
  <mergeCells count="3">
    <mergeCell ref="B2:F2"/>
    <mergeCell ref="B3:F10"/>
    <mergeCell ref="H8:I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E24F9-EDC3-42A3-BB94-A16A5F79B6DC}">
  <dimension ref="A1:P103"/>
  <sheetViews>
    <sheetView showGridLines="0" zoomScale="160" zoomScaleNormal="160" workbookViewId="0">
      <selection activeCell="J13" sqref="J13"/>
    </sheetView>
  </sheetViews>
  <sheetFormatPr baseColWidth="10" defaultRowHeight="28" customHeight="1" x14ac:dyDescent="0.35"/>
  <cols>
    <col min="1" max="1" width="10.90625" style="1"/>
    <col min="2" max="2" width="14.90625" style="1" customWidth="1"/>
    <col min="3" max="6" width="10.90625" style="1"/>
    <col min="7" max="7" width="2.7265625" style="1" customWidth="1"/>
    <col min="8" max="8" width="18.1796875" style="8" customWidth="1"/>
    <col min="9" max="9" width="17.36328125" style="9" bestFit="1" customWidth="1"/>
    <col min="10" max="10" width="10.90625" style="8"/>
    <col min="11" max="11" width="9.6328125" style="8" customWidth="1"/>
    <col min="12" max="12" width="8.54296875" style="8" customWidth="1"/>
    <col min="13" max="15" width="10.90625" style="8"/>
    <col min="16" max="16384" width="10.90625" style="1"/>
  </cols>
  <sheetData>
    <row r="1" spans="1:16" ht="28" customHeight="1" x14ac:dyDescent="0.35">
      <c r="A1" s="4"/>
      <c r="B1" s="4"/>
      <c r="C1" s="4"/>
      <c r="D1" s="4"/>
      <c r="E1" s="4"/>
      <c r="F1" s="4"/>
      <c r="G1" s="4"/>
      <c r="H1" s="5"/>
      <c r="I1" s="6"/>
      <c r="J1" s="5"/>
      <c r="K1" s="5"/>
      <c r="L1" s="5"/>
      <c r="M1" s="5"/>
      <c r="N1" s="5"/>
      <c r="O1" s="5"/>
      <c r="P1" s="4"/>
    </row>
    <row r="2" spans="1:16" ht="28" customHeight="1" x14ac:dyDescent="0.35">
      <c r="A2" s="4"/>
      <c r="B2" s="2" t="s">
        <v>16</v>
      </c>
      <c r="C2" s="2"/>
      <c r="D2" s="2"/>
      <c r="E2" s="2"/>
      <c r="F2" s="2"/>
      <c r="G2" s="4"/>
      <c r="H2" s="7" t="s">
        <v>1</v>
      </c>
      <c r="I2" s="13"/>
      <c r="J2" s="5"/>
      <c r="K2" s="5"/>
      <c r="L2" s="5"/>
      <c r="M2" s="5"/>
      <c r="N2" s="5"/>
      <c r="O2" s="5"/>
      <c r="P2" s="4"/>
    </row>
    <row r="3" spans="1:16" ht="28" customHeight="1" thickBot="1" x14ac:dyDescent="0.4">
      <c r="A3" s="4"/>
      <c r="B3" s="3" t="s">
        <v>59</v>
      </c>
      <c r="C3" s="3"/>
      <c r="D3" s="3"/>
      <c r="E3" s="3"/>
      <c r="F3" s="3"/>
      <c r="G3" s="4"/>
      <c r="H3" s="7" t="s">
        <v>2</v>
      </c>
      <c r="I3" s="13">
        <f>'NPER-Pago'!I3</f>
        <v>250000000</v>
      </c>
      <c r="J3" s="5"/>
      <c r="K3" s="5"/>
      <c r="L3" s="5"/>
      <c r="M3" s="5"/>
      <c r="N3" s="5"/>
      <c r="O3" s="5"/>
      <c r="P3" s="4"/>
    </row>
    <row r="4" spans="1:16" ht="28" customHeight="1" thickBot="1" x14ac:dyDescent="0.4">
      <c r="A4" s="4"/>
      <c r="B4" s="3"/>
      <c r="C4" s="3"/>
      <c r="D4" s="3"/>
      <c r="E4" s="3"/>
      <c r="F4" s="3"/>
      <c r="G4" s="4"/>
      <c r="H4" s="7" t="s">
        <v>3</v>
      </c>
      <c r="I4" s="13">
        <v>144</v>
      </c>
      <c r="J4" s="10" t="s">
        <v>18</v>
      </c>
      <c r="K4" s="11">
        <v>12</v>
      </c>
      <c r="L4" s="12" t="s">
        <v>33</v>
      </c>
      <c r="M4" s="5"/>
      <c r="N4" s="5"/>
      <c r="O4" s="5"/>
      <c r="P4" s="4"/>
    </row>
    <row r="5" spans="1:16" ht="28" customHeight="1" thickBot="1" x14ac:dyDescent="0.4">
      <c r="A5" s="4"/>
      <c r="B5" s="3"/>
      <c r="C5" s="3"/>
      <c r="D5" s="3"/>
      <c r="E5" s="3"/>
      <c r="F5" s="3"/>
      <c r="G5" s="4"/>
      <c r="H5" s="7" t="s">
        <v>4</v>
      </c>
      <c r="I5" s="25">
        <f>RATE(I4,I6,,I3)</f>
        <v>2.0213326933839013E-2</v>
      </c>
      <c r="J5" s="10" t="s">
        <v>31</v>
      </c>
      <c r="K5" s="5"/>
      <c r="L5" s="5"/>
      <c r="M5" s="5"/>
      <c r="N5" s="5"/>
      <c r="O5" s="5"/>
      <c r="P5" s="4"/>
    </row>
    <row r="6" spans="1:16" ht="28" customHeight="1" x14ac:dyDescent="0.35">
      <c r="A6" s="4"/>
      <c r="B6" s="3"/>
      <c r="C6" s="3"/>
      <c r="D6" s="3"/>
      <c r="E6" s="3"/>
      <c r="F6" s="3"/>
      <c r="G6" s="4"/>
      <c r="H6" s="7" t="s">
        <v>5</v>
      </c>
      <c r="I6" s="13">
        <f>'NPER-Pago'!I6</f>
        <v>-300000</v>
      </c>
      <c r="J6" s="5"/>
      <c r="K6" s="5"/>
      <c r="L6" s="5"/>
      <c r="M6" s="5"/>
      <c r="N6" s="5"/>
      <c r="O6" s="5"/>
      <c r="P6" s="4"/>
    </row>
    <row r="7" spans="1:16" ht="28" customHeight="1" x14ac:dyDescent="0.35">
      <c r="A7" s="4"/>
      <c r="B7" s="3"/>
      <c r="C7" s="3"/>
      <c r="D7" s="3"/>
      <c r="E7" s="3"/>
      <c r="F7" s="3"/>
      <c r="G7" s="4"/>
      <c r="H7" s="5"/>
      <c r="I7" s="6"/>
      <c r="J7" s="5"/>
      <c r="K7" s="5"/>
      <c r="L7" s="5"/>
      <c r="M7" s="5"/>
      <c r="N7" s="5"/>
      <c r="O7" s="5"/>
      <c r="P7" s="4"/>
    </row>
    <row r="8" spans="1:16" ht="28" customHeight="1" x14ac:dyDescent="0.35">
      <c r="A8" s="4"/>
      <c r="B8" s="3"/>
      <c r="C8" s="3"/>
      <c r="D8" s="3"/>
      <c r="E8" s="3"/>
      <c r="F8" s="3"/>
      <c r="G8" s="4"/>
      <c r="H8" s="16"/>
      <c r="I8" s="16"/>
      <c r="J8" s="5"/>
      <c r="K8" s="5"/>
      <c r="L8" s="5"/>
      <c r="M8" s="5"/>
      <c r="N8" s="5"/>
      <c r="O8" s="5"/>
      <c r="P8" s="4"/>
    </row>
    <row r="9" spans="1:16" ht="28" customHeight="1" x14ac:dyDescent="0.35">
      <c r="A9" s="4"/>
      <c r="B9" s="3"/>
      <c r="C9" s="3"/>
      <c r="D9" s="3"/>
      <c r="E9" s="3"/>
      <c r="F9" s="3"/>
      <c r="G9" s="4"/>
      <c r="H9" s="7"/>
      <c r="I9" s="18"/>
      <c r="J9" s="5"/>
      <c r="K9" s="5"/>
      <c r="L9" s="5"/>
      <c r="M9" s="5"/>
      <c r="N9" s="5"/>
      <c r="O9" s="5"/>
      <c r="P9" s="4"/>
    </row>
    <row r="10" spans="1:16" ht="28" customHeight="1" x14ac:dyDescent="0.35">
      <c r="A10" s="4"/>
      <c r="B10" s="3"/>
      <c r="C10" s="3"/>
      <c r="D10" s="3"/>
      <c r="E10" s="3"/>
      <c r="F10" s="3"/>
      <c r="G10" s="4"/>
      <c r="H10" s="7"/>
      <c r="I10" s="13"/>
      <c r="J10" s="5"/>
      <c r="K10" s="5"/>
      <c r="L10" s="5"/>
      <c r="M10" s="5"/>
      <c r="N10" s="5"/>
      <c r="O10" s="5"/>
      <c r="P10" s="4"/>
    </row>
    <row r="11" spans="1:16" ht="28" customHeight="1" x14ac:dyDescent="0.35">
      <c r="A11" s="4"/>
      <c r="B11" s="4"/>
      <c r="C11" s="4"/>
      <c r="D11" s="4"/>
      <c r="E11" s="4"/>
      <c r="F11" s="4"/>
      <c r="G11" s="4"/>
      <c r="H11" s="7"/>
      <c r="I11" s="18"/>
      <c r="J11" s="5"/>
      <c r="K11" s="5"/>
      <c r="L11" s="5"/>
      <c r="M11" s="5"/>
      <c r="N11" s="5"/>
      <c r="O11" s="5"/>
      <c r="P11" s="4"/>
    </row>
    <row r="12" spans="1:16" ht="28" customHeight="1" x14ac:dyDescent="0.35">
      <c r="A12" s="4"/>
      <c r="B12" s="4"/>
      <c r="C12" s="4"/>
      <c r="D12" s="4"/>
      <c r="E12" s="4"/>
      <c r="F12" s="4"/>
      <c r="G12" s="4"/>
      <c r="H12" s="7"/>
      <c r="I12" s="18"/>
      <c r="J12" s="5"/>
      <c r="K12" s="5"/>
      <c r="L12" s="5"/>
      <c r="M12" s="5"/>
      <c r="N12" s="5"/>
      <c r="O12" s="5"/>
      <c r="P12" s="4"/>
    </row>
    <row r="13" spans="1:16" ht="28" customHeight="1" x14ac:dyDescent="0.35">
      <c r="A13" s="4"/>
      <c r="B13" s="4"/>
      <c r="C13" s="4"/>
      <c r="D13" s="4"/>
      <c r="E13" s="4"/>
      <c r="F13" s="4"/>
      <c r="G13" s="4"/>
      <c r="H13" s="5"/>
      <c r="I13" s="6"/>
      <c r="J13" s="5"/>
      <c r="K13" s="5"/>
      <c r="L13" s="5"/>
      <c r="M13" s="5"/>
      <c r="N13" s="5"/>
      <c r="O13" s="5"/>
      <c r="P13" s="4"/>
    </row>
    <row r="14" spans="1:16" ht="28" customHeight="1" x14ac:dyDescent="0.35">
      <c r="A14" s="4"/>
      <c r="B14" s="4"/>
      <c r="C14" s="4"/>
      <c r="D14" s="4"/>
      <c r="E14" s="4"/>
      <c r="F14" s="4"/>
      <c r="G14" s="4"/>
      <c r="H14" s="5"/>
      <c r="I14" s="6"/>
      <c r="J14" s="5"/>
      <c r="K14" s="5"/>
      <c r="L14" s="5"/>
      <c r="M14" s="5"/>
      <c r="N14" s="5"/>
      <c r="O14" s="5"/>
      <c r="P14" s="4"/>
    </row>
    <row r="15" spans="1:16" ht="28" customHeight="1" x14ac:dyDescent="0.35">
      <c r="A15" s="4"/>
      <c r="B15" s="4"/>
      <c r="C15" s="4"/>
      <c r="D15" s="4"/>
      <c r="E15" s="4"/>
      <c r="F15" s="4"/>
      <c r="G15" s="4"/>
      <c r="H15" s="5"/>
      <c r="I15" s="6"/>
      <c r="J15" s="5"/>
      <c r="K15" s="5"/>
      <c r="L15" s="5"/>
      <c r="M15" s="5"/>
      <c r="N15" s="5"/>
      <c r="O15" s="5"/>
      <c r="P15" s="4"/>
    </row>
    <row r="16" spans="1:16" ht="28" customHeight="1" x14ac:dyDescent="0.35">
      <c r="A16" s="4"/>
      <c r="B16" s="4"/>
      <c r="C16" s="4"/>
      <c r="D16" s="4"/>
      <c r="E16" s="4"/>
      <c r="F16" s="4"/>
      <c r="G16" s="4"/>
      <c r="H16" s="5"/>
      <c r="I16" s="6"/>
      <c r="J16" s="5"/>
      <c r="K16" s="5"/>
      <c r="L16" s="5"/>
      <c r="M16" s="5"/>
      <c r="N16" s="5"/>
      <c r="O16" s="5"/>
      <c r="P16" s="4"/>
    </row>
    <row r="17" spans="1:16" ht="28" customHeight="1" x14ac:dyDescent="0.35">
      <c r="A17" s="4"/>
      <c r="B17" s="4"/>
      <c r="C17" s="4"/>
      <c r="D17" s="4"/>
      <c r="E17" s="4"/>
      <c r="F17" s="4"/>
      <c r="G17" s="4"/>
      <c r="H17" s="5"/>
      <c r="I17" s="6"/>
      <c r="J17" s="5"/>
      <c r="K17" s="5"/>
      <c r="L17" s="5"/>
      <c r="M17" s="5"/>
      <c r="N17" s="5"/>
      <c r="O17" s="5"/>
      <c r="P17" s="4"/>
    </row>
    <row r="18" spans="1:16" ht="28" customHeight="1" x14ac:dyDescent="0.35">
      <c r="A18" s="4"/>
      <c r="B18" s="4"/>
      <c r="C18" s="4"/>
      <c r="D18" s="4"/>
      <c r="E18" s="4"/>
      <c r="F18" s="4"/>
      <c r="G18" s="4"/>
      <c r="H18" s="5"/>
      <c r="I18" s="6"/>
      <c r="J18" s="5"/>
      <c r="K18" s="5"/>
      <c r="L18" s="5"/>
      <c r="M18" s="5"/>
      <c r="N18" s="5"/>
      <c r="O18" s="5"/>
      <c r="P18" s="4"/>
    </row>
    <row r="19" spans="1:16" ht="28" customHeight="1" x14ac:dyDescent="0.35">
      <c r="A19" s="4"/>
      <c r="B19" s="4"/>
      <c r="C19" s="4"/>
      <c r="D19" s="4"/>
      <c r="E19" s="4"/>
      <c r="F19" s="4"/>
      <c r="G19" s="4"/>
      <c r="H19" s="5"/>
      <c r="I19" s="6"/>
      <c r="J19" s="5"/>
      <c r="K19" s="5"/>
      <c r="L19" s="5"/>
      <c r="M19" s="5"/>
      <c r="N19" s="5"/>
      <c r="O19" s="5"/>
      <c r="P19" s="4"/>
    </row>
    <row r="20" spans="1:16" ht="28" customHeight="1" x14ac:dyDescent="0.35">
      <c r="A20" s="4"/>
      <c r="B20" s="4"/>
      <c r="C20" s="4"/>
      <c r="D20" s="4"/>
      <c r="E20" s="4"/>
      <c r="F20" s="4"/>
      <c r="G20" s="4"/>
      <c r="H20" s="5"/>
      <c r="I20" s="6"/>
      <c r="J20" s="5"/>
      <c r="K20" s="5"/>
      <c r="L20" s="5"/>
      <c r="M20" s="5"/>
      <c r="N20" s="5"/>
      <c r="O20" s="5"/>
      <c r="P20" s="4"/>
    </row>
    <row r="21" spans="1:16" ht="28" customHeight="1" x14ac:dyDescent="0.35">
      <c r="A21" s="4"/>
      <c r="B21" s="4"/>
      <c r="C21" s="4"/>
      <c r="D21" s="4"/>
      <c r="E21" s="4"/>
      <c r="F21" s="4"/>
      <c r="G21" s="4"/>
      <c r="H21" s="5"/>
      <c r="I21" s="6"/>
      <c r="J21" s="5"/>
      <c r="K21" s="5"/>
      <c r="L21" s="5"/>
      <c r="M21" s="5"/>
      <c r="N21" s="5"/>
      <c r="O21" s="5"/>
      <c r="P21" s="4"/>
    </row>
    <row r="22" spans="1:16" ht="28" customHeight="1" x14ac:dyDescent="0.35">
      <c r="A22" s="4"/>
      <c r="B22" s="4"/>
      <c r="C22" s="4"/>
      <c r="D22" s="4"/>
      <c r="E22" s="4"/>
      <c r="F22" s="4"/>
      <c r="G22" s="4"/>
      <c r="H22" s="5"/>
      <c r="I22" s="6"/>
      <c r="J22" s="5"/>
      <c r="K22" s="5"/>
      <c r="L22" s="5"/>
      <c r="M22" s="5"/>
      <c r="N22" s="5"/>
      <c r="O22" s="5"/>
      <c r="P22" s="4"/>
    </row>
    <row r="23" spans="1:16" ht="28" customHeight="1" x14ac:dyDescent="0.35">
      <c r="A23" s="4"/>
      <c r="B23" s="4"/>
      <c r="C23" s="4"/>
      <c r="D23" s="4"/>
      <c r="E23" s="4"/>
      <c r="F23" s="4"/>
      <c r="G23" s="4"/>
      <c r="H23" s="5"/>
      <c r="I23" s="6"/>
      <c r="J23" s="5"/>
      <c r="K23" s="5"/>
      <c r="L23" s="5"/>
      <c r="M23" s="5"/>
      <c r="N23" s="5"/>
      <c r="O23" s="5"/>
      <c r="P23" s="4"/>
    </row>
    <row r="24" spans="1:16" ht="28" customHeight="1" x14ac:dyDescent="0.35">
      <c r="A24" s="4"/>
      <c r="B24" s="4"/>
      <c r="C24" s="4"/>
      <c r="D24" s="4"/>
      <c r="E24" s="4"/>
      <c r="F24" s="4"/>
      <c r="G24" s="4"/>
      <c r="H24" s="5"/>
      <c r="I24" s="6"/>
      <c r="J24" s="5"/>
      <c r="K24" s="5"/>
      <c r="L24" s="5"/>
      <c r="M24" s="5"/>
      <c r="N24" s="5"/>
      <c r="O24" s="5"/>
      <c r="P24" s="4"/>
    </row>
    <row r="25" spans="1:16" ht="28" customHeight="1" x14ac:dyDescent="0.35">
      <c r="A25" s="4"/>
      <c r="B25" s="4"/>
      <c r="C25" s="4"/>
      <c r="D25" s="4"/>
      <c r="E25" s="4"/>
      <c r="F25" s="4"/>
      <c r="G25" s="4"/>
      <c r="H25" s="5"/>
      <c r="I25" s="6"/>
      <c r="J25" s="5"/>
      <c r="K25" s="5"/>
      <c r="L25" s="5"/>
      <c r="M25" s="5"/>
      <c r="N25" s="5"/>
      <c r="O25" s="5"/>
      <c r="P25" s="4"/>
    </row>
    <row r="26" spans="1:16" ht="28" customHeight="1" x14ac:dyDescent="0.35">
      <c r="A26" s="4"/>
      <c r="B26" s="4"/>
      <c r="C26" s="4"/>
      <c r="D26" s="4"/>
      <c r="E26" s="4"/>
      <c r="F26" s="4"/>
      <c r="G26" s="4"/>
      <c r="H26" s="5"/>
      <c r="I26" s="6"/>
      <c r="J26" s="5"/>
      <c r="K26" s="5"/>
      <c r="L26" s="5"/>
      <c r="M26" s="5"/>
      <c r="N26" s="5"/>
      <c r="O26" s="5"/>
      <c r="P26" s="4"/>
    </row>
    <row r="27" spans="1:16" ht="28" customHeight="1" x14ac:dyDescent="0.35">
      <c r="A27" s="4"/>
      <c r="B27" s="4"/>
      <c r="C27" s="4"/>
      <c r="D27" s="4"/>
      <c r="E27" s="4"/>
      <c r="F27" s="4"/>
      <c r="G27" s="4"/>
      <c r="H27" s="5"/>
      <c r="I27" s="6"/>
      <c r="J27" s="5"/>
      <c r="K27" s="5"/>
      <c r="L27" s="5"/>
      <c r="M27" s="5"/>
      <c r="N27" s="5"/>
      <c r="O27" s="5"/>
      <c r="P27" s="4"/>
    </row>
    <row r="28" spans="1:16" ht="28" customHeight="1" x14ac:dyDescent="0.35">
      <c r="A28" s="4"/>
      <c r="B28" s="4"/>
      <c r="C28" s="4"/>
      <c r="D28" s="4"/>
      <c r="E28" s="4"/>
      <c r="F28" s="4"/>
      <c r="G28" s="4"/>
      <c r="H28" s="5"/>
      <c r="I28" s="6"/>
      <c r="J28" s="5"/>
      <c r="K28" s="5"/>
      <c r="L28" s="5"/>
      <c r="M28" s="5"/>
      <c r="N28" s="5"/>
      <c r="O28" s="5"/>
      <c r="P28" s="4"/>
    </row>
    <row r="29" spans="1:16" ht="28" customHeight="1" x14ac:dyDescent="0.35">
      <c r="A29" s="4"/>
      <c r="B29" s="4"/>
      <c r="C29" s="4"/>
      <c r="D29" s="4"/>
      <c r="E29" s="4"/>
      <c r="F29" s="4"/>
      <c r="G29" s="4"/>
      <c r="H29" s="5"/>
      <c r="I29" s="6"/>
      <c r="J29" s="5"/>
      <c r="K29" s="5"/>
      <c r="L29" s="5"/>
      <c r="M29" s="5"/>
      <c r="N29" s="5"/>
      <c r="O29" s="5"/>
      <c r="P29" s="4"/>
    </row>
    <row r="30" spans="1:16" ht="28" customHeight="1" x14ac:dyDescent="0.35">
      <c r="A30" s="4"/>
      <c r="B30" s="4"/>
      <c r="C30" s="4"/>
      <c r="D30" s="4"/>
      <c r="E30" s="4"/>
      <c r="F30" s="4"/>
      <c r="G30" s="4"/>
      <c r="H30" s="5"/>
      <c r="I30" s="6"/>
      <c r="J30" s="5"/>
      <c r="K30" s="5"/>
      <c r="L30" s="5"/>
      <c r="M30" s="5"/>
      <c r="N30" s="5"/>
      <c r="O30" s="5"/>
      <c r="P30" s="4"/>
    </row>
    <row r="31" spans="1:16" ht="28" customHeight="1" x14ac:dyDescent="0.35">
      <c r="A31" s="4"/>
      <c r="B31" s="4"/>
      <c r="C31" s="4"/>
      <c r="D31" s="4"/>
      <c r="E31" s="4"/>
      <c r="F31" s="4"/>
      <c r="G31" s="4"/>
      <c r="H31" s="5"/>
      <c r="I31" s="6"/>
      <c r="J31" s="5"/>
      <c r="K31" s="5"/>
      <c r="L31" s="5"/>
      <c r="M31" s="5"/>
      <c r="N31" s="5"/>
      <c r="O31" s="5"/>
      <c r="P31" s="4"/>
    </row>
    <row r="32" spans="1:16" ht="28" customHeight="1" x14ac:dyDescent="0.35">
      <c r="A32" s="4"/>
      <c r="B32" s="4"/>
      <c r="C32" s="4"/>
      <c r="D32" s="4"/>
      <c r="E32" s="4"/>
      <c r="F32" s="4"/>
      <c r="G32" s="4"/>
      <c r="H32" s="5"/>
      <c r="I32" s="6"/>
      <c r="J32" s="5"/>
      <c r="K32" s="5"/>
      <c r="L32" s="5"/>
      <c r="M32" s="5"/>
      <c r="N32" s="5"/>
      <c r="O32" s="5"/>
      <c r="P32" s="4"/>
    </row>
    <row r="33" spans="1:16" ht="28" customHeight="1" x14ac:dyDescent="0.35">
      <c r="A33" s="4"/>
      <c r="B33" s="4"/>
      <c r="C33" s="4"/>
      <c r="D33" s="4"/>
      <c r="E33" s="4"/>
      <c r="F33" s="4"/>
      <c r="G33" s="4"/>
      <c r="H33" s="5"/>
      <c r="I33" s="6"/>
      <c r="J33" s="5"/>
      <c r="K33" s="5"/>
      <c r="L33" s="5"/>
      <c r="M33" s="5"/>
      <c r="N33" s="5"/>
      <c r="O33" s="5"/>
      <c r="P33" s="4"/>
    </row>
    <row r="34" spans="1:16" ht="28" customHeight="1" x14ac:dyDescent="0.35">
      <c r="A34" s="4"/>
      <c r="B34" s="4"/>
      <c r="C34" s="4"/>
      <c r="D34" s="4"/>
      <c r="E34" s="4"/>
      <c r="F34" s="4"/>
      <c r="G34" s="4"/>
      <c r="H34" s="5"/>
      <c r="I34" s="6"/>
      <c r="J34" s="5"/>
      <c r="K34" s="5"/>
      <c r="L34" s="5"/>
      <c r="M34" s="5"/>
      <c r="N34" s="5"/>
      <c r="O34" s="5"/>
      <c r="P34" s="4"/>
    </row>
    <row r="35" spans="1:16" ht="28" customHeight="1" x14ac:dyDescent="0.35">
      <c r="A35" s="4"/>
      <c r="B35" s="4"/>
      <c r="C35" s="4"/>
      <c r="D35" s="4"/>
      <c r="E35" s="4"/>
      <c r="F35" s="4"/>
      <c r="G35" s="4"/>
      <c r="H35" s="5"/>
      <c r="I35" s="6"/>
      <c r="J35" s="5"/>
      <c r="K35" s="5"/>
      <c r="L35" s="5"/>
      <c r="M35" s="5"/>
      <c r="N35" s="5"/>
      <c r="O35" s="5"/>
      <c r="P35" s="4"/>
    </row>
    <row r="36" spans="1:16" ht="28" customHeight="1" x14ac:dyDescent="0.35">
      <c r="A36" s="4"/>
      <c r="B36" s="4"/>
      <c r="C36" s="4"/>
      <c r="D36" s="4"/>
      <c r="E36" s="4"/>
      <c r="F36" s="4"/>
      <c r="G36" s="4"/>
      <c r="H36" s="5"/>
      <c r="I36" s="6"/>
      <c r="J36" s="5"/>
      <c r="K36" s="5"/>
      <c r="L36" s="5"/>
      <c r="M36" s="5"/>
      <c r="N36" s="5"/>
      <c r="O36" s="5"/>
      <c r="P36" s="4"/>
    </row>
    <row r="37" spans="1:16" ht="28" customHeight="1" x14ac:dyDescent="0.35">
      <c r="A37" s="4"/>
      <c r="B37" s="4"/>
      <c r="C37" s="4"/>
      <c r="D37" s="4"/>
      <c r="E37" s="4"/>
      <c r="F37" s="4"/>
      <c r="G37" s="4"/>
      <c r="H37" s="5"/>
      <c r="I37" s="6"/>
      <c r="J37" s="5"/>
      <c r="K37" s="5"/>
      <c r="L37" s="5"/>
      <c r="M37" s="5"/>
      <c r="N37" s="5"/>
      <c r="O37" s="5"/>
      <c r="P37" s="4"/>
    </row>
    <row r="38" spans="1:16" ht="28" customHeight="1" x14ac:dyDescent="0.35">
      <c r="A38" s="4"/>
      <c r="B38" s="4"/>
      <c r="C38" s="4"/>
      <c r="D38" s="4"/>
      <c r="E38" s="4"/>
      <c r="F38" s="4"/>
      <c r="G38" s="4"/>
      <c r="H38" s="5"/>
      <c r="I38" s="6"/>
      <c r="J38" s="5"/>
      <c r="K38" s="5"/>
      <c r="L38" s="5"/>
      <c r="M38" s="5"/>
      <c r="N38" s="5"/>
      <c r="O38" s="5"/>
      <c r="P38" s="4"/>
    </row>
    <row r="39" spans="1:16" ht="28" customHeight="1" x14ac:dyDescent="0.35">
      <c r="A39" s="4"/>
      <c r="B39" s="4"/>
      <c r="C39" s="4"/>
      <c r="D39" s="4"/>
      <c r="E39" s="4"/>
      <c r="F39" s="4"/>
      <c r="G39" s="4"/>
      <c r="H39" s="5"/>
      <c r="I39" s="6"/>
      <c r="J39" s="5"/>
      <c r="K39" s="5"/>
      <c r="L39" s="5"/>
      <c r="M39" s="5"/>
      <c r="N39" s="5"/>
      <c r="O39" s="5"/>
      <c r="P39" s="4"/>
    </row>
    <row r="40" spans="1:16" ht="28" customHeight="1" x14ac:dyDescent="0.35">
      <c r="A40" s="4"/>
      <c r="B40" s="4"/>
      <c r="C40" s="4"/>
      <c r="D40" s="4"/>
      <c r="E40" s="4"/>
      <c r="F40" s="4"/>
      <c r="G40" s="4"/>
      <c r="H40" s="5"/>
      <c r="I40" s="6"/>
      <c r="J40" s="5"/>
      <c r="K40" s="5"/>
      <c r="L40" s="5"/>
      <c r="M40" s="5"/>
      <c r="N40" s="5"/>
      <c r="O40" s="5"/>
      <c r="P40" s="4"/>
    </row>
    <row r="41" spans="1:16" ht="28" customHeight="1" x14ac:dyDescent="0.35">
      <c r="A41" s="4"/>
      <c r="B41" s="4"/>
      <c r="C41" s="4"/>
      <c r="D41" s="4"/>
      <c r="E41" s="4"/>
      <c r="F41" s="4"/>
      <c r="G41" s="4"/>
      <c r="H41" s="5"/>
      <c r="I41" s="6"/>
      <c r="J41" s="5"/>
      <c r="K41" s="5"/>
      <c r="L41" s="5"/>
      <c r="M41" s="5"/>
      <c r="N41" s="5"/>
      <c r="O41" s="5"/>
      <c r="P41" s="4"/>
    </row>
    <row r="42" spans="1:16" ht="28" customHeight="1" x14ac:dyDescent="0.35">
      <c r="A42" s="4"/>
      <c r="B42" s="4"/>
      <c r="C42" s="4"/>
      <c r="D42" s="4"/>
      <c r="E42" s="4"/>
      <c r="F42" s="4"/>
      <c r="G42" s="4"/>
      <c r="H42" s="5"/>
      <c r="I42" s="6"/>
      <c r="J42" s="5"/>
      <c r="K42" s="5"/>
      <c r="L42" s="5"/>
      <c r="M42" s="5"/>
      <c r="N42" s="5"/>
      <c r="O42" s="5"/>
      <c r="P42" s="4"/>
    </row>
    <row r="43" spans="1:16" ht="28" customHeight="1" x14ac:dyDescent="0.35">
      <c r="A43" s="4"/>
      <c r="B43" s="4"/>
      <c r="C43" s="4"/>
      <c r="D43" s="4"/>
      <c r="E43" s="4"/>
      <c r="F43" s="4"/>
      <c r="G43" s="4"/>
      <c r="H43" s="5"/>
      <c r="I43" s="6"/>
      <c r="J43" s="5"/>
      <c r="K43" s="5"/>
      <c r="L43" s="5"/>
      <c r="M43" s="5"/>
      <c r="N43" s="5"/>
      <c r="O43" s="5"/>
      <c r="P43" s="4"/>
    </row>
    <row r="44" spans="1:16" ht="28" customHeight="1" x14ac:dyDescent="0.35">
      <c r="A44" s="4"/>
      <c r="B44" s="4"/>
      <c r="C44" s="4"/>
      <c r="D44" s="4"/>
      <c r="E44" s="4"/>
      <c r="F44" s="4"/>
      <c r="G44" s="4"/>
      <c r="H44" s="5"/>
      <c r="I44" s="6"/>
      <c r="J44" s="5"/>
      <c r="K44" s="5"/>
      <c r="L44" s="5"/>
      <c r="M44" s="5"/>
      <c r="N44" s="5"/>
      <c r="O44" s="5"/>
      <c r="P44" s="4"/>
    </row>
    <row r="45" spans="1:16" ht="28" customHeight="1" x14ac:dyDescent="0.35">
      <c r="A45" s="4"/>
      <c r="B45" s="4"/>
      <c r="C45" s="4"/>
      <c r="D45" s="4"/>
      <c r="E45" s="4"/>
      <c r="F45" s="4"/>
      <c r="G45" s="4"/>
      <c r="H45" s="5"/>
      <c r="I45" s="6"/>
      <c r="J45" s="5"/>
      <c r="K45" s="5"/>
      <c r="L45" s="5"/>
      <c r="M45" s="5"/>
      <c r="N45" s="5"/>
      <c r="O45" s="5"/>
      <c r="P45" s="4"/>
    </row>
    <row r="46" spans="1:16" ht="28" customHeight="1" x14ac:dyDescent="0.35">
      <c r="A46" s="4"/>
      <c r="B46" s="4"/>
      <c r="C46" s="4"/>
      <c r="D46" s="4"/>
      <c r="E46" s="4"/>
      <c r="F46" s="4"/>
      <c r="G46" s="4"/>
      <c r="H46" s="5"/>
      <c r="I46" s="6"/>
      <c r="J46" s="5"/>
      <c r="K46" s="5"/>
      <c r="L46" s="5"/>
      <c r="M46" s="5"/>
      <c r="N46" s="5"/>
      <c r="O46" s="5"/>
      <c r="P46" s="4"/>
    </row>
    <row r="47" spans="1:16" ht="28" customHeight="1" x14ac:dyDescent="0.35">
      <c r="A47" s="4"/>
      <c r="B47" s="4"/>
      <c r="C47" s="4"/>
      <c r="D47" s="4"/>
      <c r="E47" s="4"/>
      <c r="F47" s="4"/>
      <c r="G47" s="4"/>
      <c r="H47" s="5"/>
      <c r="I47" s="6"/>
      <c r="J47" s="5"/>
      <c r="K47" s="5"/>
      <c r="L47" s="5"/>
      <c r="M47" s="5"/>
      <c r="N47" s="5"/>
      <c r="O47" s="5"/>
      <c r="P47" s="4"/>
    </row>
    <row r="48" spans="1:16" ht="28" customHeight="1" x14ac:dyDescent="0.35">
      <c r="A48" s="4"/>
      <c r="B48" s="4"/>
      <c r="C48" s="4"/>
      <c r="D48" s="4"/>
      <c r="E48" s="4"/>
      <c r="F48" s="4"/>
      <c r="G48" s="4"/>
      <c r="H48" s="5"/>
      <c r="I48" s="6"/>
      <c r="J48" s="5"/>
      <c r="K48" s="5"/>
      <c r="L48" s="5"/>
      <c r="M48" s="5"/>
      <c r="N48" s="5"/>
      <c r="O48" s="5"/>
      <c r="P48" s="4"/>
    </row>
    <row r="49" spans="1:16" ht="28" customHeight="1" x14ac:dyDescent="0.35">
      <c r="A49" s="4"/>
      <c r="B49" s="4"/>
      <c r="C49" s="4"/>
      <c r="D49" s="4"/>
      <c r="E49" s="4"/>
      <c r="F49" s="4"/>
      <c r="G49" s="4"/>
      <c r="H49" s="5"/>
      <c r="I49" s="6"/>
      <c r="J49" s="5"/>
      <c r="K49" s="5"/>
      <c r="L49" s="5"/>
      <c r="M49" s="5"/>
      <c r="N49" s="5"/>
      <c r="O49" s="5"/>
      <c r="P49" s="4"/>
    </row>
    <row r="50" spans="1:16" ht="28" customHeight="1" x14ac:dyDescent="0.35">
      <c r="A50" s="4"/>
      <c r="B50" s="4"/>
      <c r="C50" s="4"/>
      <c r="D50" s="4"/>
      <c r="E50" s="4"/>
      <c r="F50" s="4"/>
      <c r="G50" s="4"/>
      <c r="H50" s="5"/>
      <c r="I50" s="6"/>
      <c r="J50" s="5"/>
      <c r="K50" s="5"/>
      <c r="L50" s="5"/>
      <c r="M50" s="5"/>
      <c r="N50" s="5"/>
      <c r="O50" s="5"/>
      <c r="P50" s="4"/>
    </row>
    <row r="51" spans="1:16" ht="28" customHeight="1" x14ac:dyDescent="0.35">
      <c r="A51" s="4"/>
      <c r="B51" s="4"/>
      <c r="C51" s="4"/>
      <c r="D51" s="4"/>
      <c r="E51" s="4"/>
      <c r="F51" s="4"/>
      <c r="G51" s="4"/>
      <c r="H51" s="5"/>
      <c r="I51" s="6"/>
      <c r="J51" s="5"/>
      <c r="K51" s="5"/>
      <c r="L51" s="5"/>
      <c r="M51" s="5"/>
      <c r="N51" s="5"/>
      <c r="O51" s="5"/>
      <c r="P51" s="4"/>
    </row>
    <row r="52" spans="1:16" ht="28" customHeight="1" x14ac:dyDescent="0.35">
      <c r="A52" s="4"/>
      <c r="B52" s="4"/>
      <c r="C52" s="4"/>
      <c r="D52" s="4"/>
      <c r="E52" s="4"/>
      <c r="F52" s="4"/>
      <c r="G52" s="4"/>
      <c r="H52" s="5"/>
      <c r="I52" s="6"/>
      <c r="J52" s="5"/>
      <c r="K52" s="5"/>
      <c r="L52" s="5"/>
      <c r="M52" s="5"/>
      <c r="N52" s="5"/>
      <c r="O52" s="5"/>
      <c r="P52" s="4"/>
    </row>
    <row r="53" spans="1:16" ht="28" customHeight="1" x14ac:dyDescent="0.35">
      <c r="A53" s="4"/>
      <c r="B53" s="4"/>
      <c r="C53" s="4"/>
      <c r="D53" s="4"/>
      <c r="E53" s="4"/>
      <c r="F53" s="4"/>
      <c r="G53" s="4"/>
      <c r="H53" s="5"/>
      <c r="I53" s="6"/>
      <c r="J53" s="5"/>
      <c r="K53" s="5"/>
      <c r="L53" s="5"/>
      <c r="M53" s="5"/>
      <c r="N53" s="5"/>
      <c r="O53" s="5"/>
      <c r="P53" s="4"/>
    </row>
    <row r="54" spans="1:16" ht="28" customHeight="1" x14ac:dyDescent="0.35">
      <c r="A54" s="4"/>
      <c r="B54" s="4"/>
      <c r="C54" s="4"/>
      <c r="D54" s="4"/>
      <c r="E54" s="4"/>
      <c r="F54" s="4"/>
      <c r="G54" s="4"/>
      <c r="H54" s="5"/>
      <c r="I54" s="6"/>
      <c r="J54" s="5"/>
      <c r="K54" s="5"/>
      <c r="L54" s="5"/>
      <c r="M54" s="5"/>
      <c r="N54" s="5"/>
      <c r="O54" s="5"/>
      <c r="P54" s="4"/>
    </row>
    <row r="55" spans="1:16" ht="28" customHeight="1" x14ac:dyDescent="0.35">
      <c r="A55" s="4"/>
      <c r="B55" s="4"/>
      <c r="C55" s="4"/>
      <c r="D55" s="4"/>
      <c r="E55" s="4"/>
      <c r="F55" s="4"/>
      <c r="G55" s="4"/>
      <c r="H55" s="5"/>
      <c r="I55" s="6"/>
      <c r="J55" s="5"/>
      <c r="K55" s="5"/>
      <c r="L55" s="5"/>
      <c r="M55" s="5"/>
      <c r="N55" s="5"/>
      <c r="O55" s="5"/>
      <c r="P55" s="4"/>
    </row>
    <row r="56" spans="1:16" ht="28" customHeight="1" x14ac:dyDescent="0.35">
      <c r="A56" s="4"/>
      <c r="B56" s="4"/>
      <c r="C56" s="4"/>
      <c r="D56" s="4"/>
      <c r="E56" s="4"/>
      <c r="F56" s="4"/>
      <c r="G56" s="4"/>
      <c r="H56" s="5"/>
      <c r="I56" s="6"/>
      <c r="J56" s="5"/>
      <c r="K56" s="5"/>
      <c r="L56" s="5"/>
      <c r="M56" s="5"/>
      <c r="N56" s="5"/>
      <c r="O56" s="5"/>
      <c r="P56" s="4"/>
    </row>
    <row r="57" spans="1:16" ht="28" customHeight="1" x14ac:dyDescent="0.35">
      <c r="A57" s="4"/>
      <c r="B57" s="4"/>
      <c r="C57" s="4"/>
      <c r="D57" s="4"/>
      <c r="E57" s="4"/>
      <c r="F57" s="4"/>
      <c r="G57" s="4"/>
      <c r="H57" s="5"/>
      <c r="I57" s="6"/>
      <c r="J57" s="5"/>
      <c r="K57" s="5"/>
      <c r="L57" s="5"/>
      <c r="M57" s="5"/>
      <c r="N57" s="5"/>
      <c r="O57" s="5"/>
      <c r="P57" s="4"/>
    </row>
    <row r="58" spans="1:16" ht="28" customHeight="1" x14ac:dyDescent="0.35">
      <c r="A58" s="4"/>
      <c r="B58" s="4"/>
      <c r="C58" s="4"/>
      <c r="D58" s="4"/>
      <c r="E58" s="4"/>
      <c r="F58" s="4"/>
      <c r="G58" s="4"/>
      <c r="H58" s="5"/>
      <c r="I58" s="6"/>
      <c r="J58" s="5"/>
      <c r="K58" s="5"/>
      <c r="L58" s="5"/>
      <c r="M58" s="5"/>
      <c r="N58" s="5"/>
      <c r="O58" s="5"/>
      <c r="P58" s="4"/>
    </row>
    <row r="59" spans="1:16" ht="28" customHeight="1" x14ac:dyDescent="0.35">
      <c r="A59" s="4"/>
      <c r="B59" s="4"/>
      <c r="C59" s="4"/>
      <c r="D59" s="4"/>
      <c r="E59" s="4"/>
      <c r="F59" s="4"/>
      <c r="G59" s="4"/>
      <c r="H59" s="5"/>
      <c r="I59" s="6"/>
      <c r="J59" s="5"/>
      <c r="K59" s="5"/>
      <c r="L59" s="5"/>
      <c r="M59" s="5"/>
      <c r="N59" s="5"/>
      <c r="O59" s="5"/>
      <c r="P59" s="4"/>
    </row>
    <row r="60" spans="1:16" ht="28" customHeight="1" x14ac:dyDescent="0.35">
      <c r="A60" s="4"/>
      <c r="B60" s="4"/>
      <c r="C60" s="4"/>
      <c r="D60" s="4"/>
      <c r="E60" s="4"/>
      <c r="F60" s="4"/>
      <c r="G60" s="4"/>
      <c r="H60" s="5"/>
      <c r="I60" s="6"/>
      <c r="J60" s="5"/>
      <c r="K60" s="5"/>
      <c r="L60" s="5"/>
      <c r="M60" s="5"/>
      <c r="N60" s="5"/>
      <c r="O60" s="5"/>
      <c r="P60" s="4"/>
    </row>
    <row r="61" spans="1:16" ht="28" customHeight="1" x14ac:dyDescent="0.35">
      <c r="A61" s="4"/>
      <c r="B61" s="4"/>
      <c r="C61" s="4"/>
      <c r="D61" s="4"/>
      <c r="E61" s="4"/>
      <c r="F61" s="4"/>
      <c r="G61" s="4"/>
      <c r="H61" s="5"/>
      <c r="I61" s="6"/>
      <c r="J61" s="5"/>
      <c r="K61" s="5"/>
      <c r="L61" s="5"/>
      <c r="M61" s="5"/>
      <c r="N61" s="5"/>
      <c r="O61" s="5"/>
      <c r="P61" s="4"/>
    </row>
    <row r="62" spans="1:16" ht="28" customHeight="1" x14ac:dyDescent="0.35">
      <c r="A62" s="4"/>
      <c r="B62" s="4"/>
      <c r="C62" s="4"/>
      <c r="D62" s="4"/>
      <c r="E62" s="4"/>
      <c r="F62" s="4"/>
      <c r="G62" s="4"/>
      <c r="H62" s="5"/>
      <c r="I62" s="6"/>
      <c r="J62" s="5"/>
      <c r="K62" s="5"/>
      <c r="L62" s="5"/>
      <c r="M62" s="5"/>
      <c r="N62" s="5"/>
      <c r="O62" s="5"/>
      <c r="P62" s="4"/>
    </row>
    <row r="63" spans="1:16" ht="28" customHeight="1" x14ac:dyDescent="0.35">
      <c r="A63" s="4"/>
      <c r="B63" s="4"/>
      <c r="C63" s="4"/>
      <c r="D63" s="4"/>
      <c r="E63" s="4"/>
      <c r="F63" s="4"/>
      <c r="G63" s="4"/>
      <c r="H63" s="5"/>
      <c r="I63" s="6"/>
      <c r="J63" s="5"/>
      <c r="K63" s="5"/>
      <c r="L63" s="5"/>
      <c r="M63" s="5"/>
      <c r="N63" s="5"/>
      <c r="O63" s="5"/>
      <c r="P63" s="4"/>
    </row>
    <row r="64" spans="1:16" ht="28" customHeight="1" x14ac:dyDescent="0.35">
      <c r="A64" s="4"/>
      <c r="B64" s="4"/>
      <c r="C64" s="4"/>
      <c r="D64" s="4"/>
      <c r="E64" s="4"/>
      <c r="F64" s="4"/>
      <c r="G64" s="4"/>
      <c r="H64" s="5"/>
      <c r="I64" s="6"/>
      <c r="J64" s="5"/>
      <c r="K64" s="5"/>
      <c r="L64" s="5"/>
      <c r="M64" s="5"/>
      <c r="N64" s="5"/>
      <c r="O64" s="5"/>
      <c r="P64" s="4"/>
    </row>
    <row r="65" spans="1:16" ht="28" customHeight="1" x14ac:dyDescent="0.35">
      <c r="A65" s="4"/>
      <c r="B65" s="4"/>
      <c r="C65" s="4"/>
      <c r="D65" s="4"/>
      <c r="E65" s="4"/>
      <c r="F65" s="4"/>
      <c r="G65" s="4"/>
      <c r="H65" s="5"/>
      <c r="I65" s="6"/>
      <c r="J65" s="5"/>
      <c r="K65" s="5"/>
      <c r="L65" s="5"/>
      <c r="M65" s="5"/>
      <c r="N65" s="5"/>
      <c r="O65" s="5"/>
      <c r="P65" s="4"/>
    </row>
    <row r="66" spans="1:16" ht="28" customHeight="1" x14ac:dyDescent="0.35">
      <c r="A66" s="4"/>
      <c r="B66" s="4"/>
      <c r="C66" s="4"/>
      <c r="D66" s="4"/>
      <c r="E66" s="4"/>
      <c r="F66" s="4"/>
      <c r="G66" s="4"/>
      <c r="H66" s="5"/>
      <c r="I66" s="6"/>
      <c r="J66" s="5"/>
      <c r="K66" s="5"/>
      <c r="L66" s="5"/>
      <c r="M66" s="5"/>
      <c r="N66" s="5"/>
      <c r="O66" s="5"/>
      <c r="P66" s="4"/>
    </row>
    <row r="67" spans="1:16" ht="28" customHeight="1" x14ac:dyDescent="0.35">
      <c r="A67" s="4"/>
      <c r="B67" s="4"/>
      <c r="C67" s="4"/>
      <c r="D67" s="4"/>
      <c r="E67" s="4"/>
      <c r="F67" s="4"/>
      <c r="G67" s="4"/>
      <c r="H67" s="5"/>
      <c r="I67" s="6"/>
      <c r="J67" s="5"/>
      <c r="K67" s="5"/>
      <c r="L67" s="5"/>
      <c r="M67" s="5"/>
      <c r="N67" s="5"/>
      <c r="O67" s="5"/>
      <c r="P67" s="4"/>
    </row>
    <row r="68" spans="1:16" ht="28" customHeight="1" x14ac:dyDescent="0.35">
      <c r="A68" s="4"/>
      <c r="B68" s="4"/>
      <c r="C68" s="4"/>
      <c r="D68" s="4"/>
      <c r="E68" s="4"/>
      <c r="F68" s="4"/>
      <c r="G68" s="4"/>
      <c r="H68" s="5"/>
      <c r="I68" s="6"/>
      <c r="J68" s="5"/>
      <c r="K68" s="5"/>
      <c r="L68" s="5"/>
      <c r="M68" s="5"/>
      <c r="N68" s="5"/>
      <c r="O68" s="5"/>
      <c r="P68" s="4"/>
    </row>
    <row r="69" spans="1:16" ht="28" customHeight="1" x14ac:dyDescent="0.35">
      <c r="A69" s="4"/>
      <c r="B69" s="4"/>
      <c r="C69" s="4"/>
      <c r="D69" s="4"/>
      <c r="E69" s="4"/>
      <c r="F69" s="4"/>
      <c r="G69" s="4"/>
      <c r="H69" s="5"/>
      <c r="I69" s="6"/>
      <c r="J69" s="5"/>
      <c r="K69" s="5"/>
      <c r="L69" s="5"/>
      <c r="M69" s="5"/>
      <c r="N69" s="5"/>
      <c r="O69" s="5"/>
      <c r="P69" s="4"/>
    </row>
    <row r="70" spans="1:16" ht="28" customHeight="1" x14ac:dyDescent="0.35">
      <c r="A70" s="4"/>
      <c r="B70" s="4"/>
      <c r="C70" s="4"/>
      <c r="D70" s="4"/>
      <c r="E70" s="4"/>
      <c r="F70" s="4"/>
      <c r="G70" s="4"/>
      <c r="H70" s="5"/>
      <c r="I70" s="6"/>
      <c r="J70" s="5"/>
      <c r="K70" s="5"/>
      <c r="L70" s="5"/>
      <c r="M70" s="5"/>
      <c r="N70" s="5"/>
      <c r="O70" s="5"/>
      <c r="P70" s="4"/>
    </row>
    <row r="71" spans="1:16" ht="28" customHeight="1" x14ac:dyDescent="0.35">
      <c r="A71" s="4"/>
      <c r="B71" s="4"/>
      <c r="C71" s="4"/>
      <c r="D71" s="4"/>
      <c r="E71" s="4"/>
      <c r="F71" s="4"/>
      <c r="G71" s="4"/>
      <c r="H71" s="5"/>
      <c r="I71" s="6"/>
      <c r="J71" s="5"/>
      <c r="K71" s="5"/>
      <c r="L71" s="5"/>
      <c r="M71" s="5"/>
      <c r="N71" s="5"/>
      <c r="O71" s="5"/>
      <c r="P71" s="4"/>
    </row>
    <row r="72" spans="1:16" ht="28" customHeight="1" x14ac:dyDescent="0.35">
      <c r="A72" s="4"/>
      <c r="B72" s="4"/>
      <c r="C72" s="4"/>
      <c r="D72" s="4"/>
      <c r="E72" s="4"/>
      <c r="F72" s="4"/>
      <c r="G72" s="4"/>
      <c r="H72" s="5"/>
      <c r="I72" s="6"/>
      <c r="J72" s="5"/>
      <c r="K72" s="5"/>
      <c r="L72" s="5"/>
      <c r="M72" s="5"/>
      <c r="N72" s="5"/>
      <c r="O72" s="5"/>
      <c r="P72" s="4"/>
    </row>
    <row r="73" spans="1:16" ht="28" customHeight="1" x14ac:dyDescent="0.35">
      <c r="A73" s="4"/>
      <c r="B73" s="4"/>
      <c r="C73" s="4"/>
      <c r="D73" s="4"/>
      <c r="E73" s="4"/>
      <c r="F73" s="4"/>
      <c r="G73" s="4"/>
      <c r="H73" s="5"/>
      <c r="I73" s="6"/>
      <c r="J73" s="5"/>
      <c r="K73" s="5"/>
      <c r="L73" s="5"/>
      <c r="M73" s="5"/>
      <c r="N73" s="5"/>
      <c r="O73" s="5"/>
      <c r="P73" s="4"/>
    </row>
    <row r="74" spans="1:16" ht="28" customHeight="1" x14ac:dyDescent="0.35">
      <c r="A74" s="4"/>
      <c r="B74" s="4"/>
      <c r="C74" s="4"/>
      <c r="D74" s="4"/>
      <c r="E74" s="4"/>
      <c r="F74" s="4"/>
      <c r="G74" s="4"/>
      <c r="H74" s="5"/>
      <c r="I74" s="6"/>
      <c r="J74" s="5"/>
      <c r="K74" s="5"/>
      <c r="L74" s="5"/>
      <c r="M74" s="5"/>
      <c r="N74" s="5"/>
      <c r="O74" s="5"/>
      <c r="P74" s="4"/>
    </row>
    <row r="75" spans="1:16" ht="28" customHeight="1" x14ac:dyDescent="0.35">
      <c r="A75" s="4"/>
      <c r="B75" s="4"/>
      <c r="C75" s="4"/>
      <c r="D75" s="4"/>
      <c r="E75" s="4"/>
      <c r="F75" s="4"/>
      <c r="G75" s="4"/>
      <c r="H75" s="5"/>
      <c r="I75" s="6"/>
      <c r="J75" s="5"/>
      <c r="K75" s="5"/>
      <c r="L75" s="5"/>
      <c r="M75" s="5"/>
      <c r="N75" s="5"/>
      <c r="O75" s="5"/>
      <c r="P75" s="4"/>
    </row>
    <row r="76" spans="1:16" ht="28" customHeight="1" x14ac:dyDescent="0.35">
      <c r="A76" s="4"/>
      <c r="B76" s="4"/>
      <c r="C76" s="4"/>
      <c r="D76" s="4"/>
      <c r="E76" s="4"/>
      <c r="F76" s="4"/>
      <c r="G76" s="4"/>
      <c r="H76" s="5"/>
      <c r="I76" s="6"/>
      <c r="J76" s="5"/>
      <c r="K76" s="5"/>
      <c r="L76" s="5"/>
      <c r="M76" s="5"/>
      <c r="N76" s="5"/>
      <c r="O76" s="5"/>
      <c r="P76" s="4"/>
    </row>
    <row r="77" spans="1:16" ht="28" customHeight="1" x14ac:dyDescent="0.35">
      <c r="A77" s="4"/>
      <c r="B77" s="4"/>
      <c r="C77" s="4"/>
      <c r="D77" s="4"/>
      <c r="E77" s="4"/>
      <c r="F77" s="4"/>
      <c r="G77" s="4"/>
      <c r="H77" s="5"/>
      <c r="I77" s="6"/>
      <c r="J77" s="5"/>
      <c r="K77" s="5"/>
      <c r="L77" s="5"/>
      <c r="M77" s="5"/>
      <c r="N77" s="5"/>
      <c r="O77" s="5"/>
      <c r="P77" s="4"/>
    </row>
    <row r="78" spans="1:16" ht="28" customHeight="1" x14ac:dyDescent="0.35">
      <c r="A78" s="4"/>
      <c r="B78" s="4"/>
      <c r="C78" s="4"/>
      <c r="D78" s="4"/>
      <c r="E78" s="4"/>
      <c r="F78" s="4"/>
      <c r="G78" s="4"/>
      <c r="H78" s="5"/>
      <c r="I78" s="6"/>
      <c r="J78" s="5"/>
      <c r="K78" s="5"/>
      <c r="L78" s="5"/>
      <c r="M78" s="5"/>
      <c r="N78" s="5"/>
      <c r="O78" s="5"/>
      <c r="P78" s="4"/>
    </row>
    <row r="79" spans="1:16" ht="28" customHeight="1" x14ac:dyDescent="0.35">
      <c r="A79" s="4"/>
      <c r="B79" s="4"/>
      <c r="C79" s="4"/>
      <c r="D79" s="4"/>
      <c r="E79" s="4"/>
      <c r="F79" s="4"/>
      <c r="G79" s="4"/>
      <c r="H79" s="5"/>
      <c r="I79" s="6"/>
      <c r="J79" s="5"/>
      <c r="K79" s="5"/>
      <c r="L79" s="5"/>
      <c r="M79" s="5"/>
      <c r="N79" s="5"/>
      <c r="O79" s="5"/>
      <c r="P79" s="4"/>
    </row>
    <row r="80" spans="1:16" ht="28" customHeight="1" x14ac:dyDescent="0.35">
      <c r="A80" s="4"/>
      <c r="B80" s="4"/>
      <c r="C80" s="4"/>
      <c r="D80" s="4"/>
      <c r="E80" s="4"/>
      <c r="F80" s="4"/>
      <c r="G80" s="4"/>
      <c r="H80" s="5"/>
      <c r="I80" s="6"/>
      <c r="J80" s="5"/>
      <c r="K80" s="5"/>
      <c r="L80" s="5"/>
      <c r="M80" s="5"/>
      <c r="N80" s="5"/>
      <c r="O80" s="5"/>
      <c r="P80" s="4"/>
    </row>
    <row r="81" spans="1:16" ht="28" customHeight="1" x14ac:dyDescent="0.35">
      <c r="A81" s="4"/>
      <c r="B81" s="4"/>
      <c r="C81" s="4"/>
      <c r="D81" s="4"/>
      <c r="E81" s="4"/>
      <c r="F81" s="4"/>
      <c r="G81" s="4"/>
      <c r="H81" s="5"/>
      <c r="I81" s="6"/>
      <c r="J81" s="5"/>
      <c r="K81" s="5"/>
      <c r="L81" s="5"/>
      <c r="M81" s="5"/>
      <c r="N81" s="5"/>
      <c r="O81" s="5"/>
      <c r="P81" s="4"/>
    </row>
    <row r="82" spans="1:16" ht="28" customHeight="1" x14ac:dyDescent="0.35">
      <c r="A82" s="4"/>
      <c r="B82" s="4"/>
      <c r="C82" s="4"/>
      <c r="D82" s="4"/>
      <c r="E82" s="4"/>
      <c r="F82" s="4"/>
      <c r="G82" s="4"/>
      <c r="H82" s="5"/>
      <c r="I82" s="6"/>
      <c r="J82" s="5"/>
      <c r="K82" s="5"/>
      <c r="L82" s="5"/>
      <c r="M82" s="5"/>
      <c r="N82" s="5"/>
      <c r="O82" s="5"/>
      <c r="P82" s="4"/>
    </row>
    <row r="83" spans="1:16" ht="28" customHeight="1" x14ac:dyDescent="0.35">
      <c r="A83" s="4"/>
      <c r="B83" s="4"/>
      <c r="C83" s="4"/>
      <c r="D83" s="4"/>
      <c r="E83" s="4"/>
      <c r="F83" s="4"/>
      <c r="G83" s="4"/>
      <c r="H83" s="5"/>
      <c r="I83" s="6"/>
      <c r="J83" s="5"/>
      <c r="K83" s="5"/>
      <c r="L83" s="5"/>
      <c r="M83" s="5"/>
      <c r="N83" s="5"/>
      <c r="O83" s="5"/>
      <c r="P83" s="4"/>
    </row>
    <row r="84" spans="1:16" ht="28" customHeight="1" x14ac:dyDescent="0.35">
      <c r="A84" s="4"/>
      <c r="B84" s="4"/>
      <c r="C84" s="4"/>
      <c r="D84" s="4"/>
      <c r="E84" s="4"/>
      <c r="F84" s="4"/>
      <c r="G84" s="4"/>
      <c r="H84" s="5"/>
      <c r="I84" s="6"/>
      <c r="J84" s="5"/>
      <c r="K84" s="5"/>
      <c r="L84" s="5"/>
      <c r="M84" s="5"/>
      <c r="N84" s="5"/>
      <c r="O84" s="5"/>
      <c r="P84" s="4"/>
    </row>
    <row r="85" spans="1:16" ht="28" customHeight="1" x14ac:dyDescent="0.35">
      <c r="A85" s="4"/>
      <c r="B85" s="4"/>
      <c r="C85" s="4"/>
      <c r="D85" s="4"/>
      <c r="E85" s="4"/>
      <c r="F85" s="4"/>
      <c r="G85" s="4"/>
      <c r="H85" s="5"/>
      <c r="I85" s="6"/>
      <c r="J85" s="5"/>
      <c r="K85" s="5"/>
      <c r="L85" s="5"/>
      <c r="M85" s="5"/>
      <c r="N85" s="5"/>
      <c r="O85" s="5"/>
      <c r="P85" s="4"/>
    </row>
    <row r="86" spans="1:16" ht="28" customHeight="1" x14ac:dyDescent="0.35">
      <c r="A86" s="4"/>
      <c r="B86" s="4"/>
      <c r="C86" s="4"/>
      <c r="D86" s="4"/>
      <c r="E86" s="4"/>
      <c r="F86" s="4"/>
      <c r="G86" s="4"/>
      <c r="H86" s="5"/>
      <c r="I86" s="6"/>
      <c r="J86" s="5"/>
      <c r="K86" s="5"/>
      <c r="L86" s="5"/>
      <c r="M86" s="5"/>
      <c r="N86" s="5"/>
      <c r="O86" s="5"/>
      <c r="P86" s="4"/>
    </row>
    <row r="87" spans="1:16" ht="28" customHeight="1" x14ac:dyDescent="0.35">
      <c r="A87" s="4"/>
      <c r="B87" s="4"/>
      <c r="C87" s="4"/>
      <c r="D87" s="4"/>
      <c r="E87" s="4"/>
      <c r="F87" s="4"/>
      <c r="G87" s="4"/>
      <c r="H87" s="5"/>
      <c r="I87" s="6"/>
      <c r="J87" s="5"/>
      <c r="K87" s="5"/>
      <c r="L87" s="5"/>
      <c r="M87" s="5"/>
      <c r="N87" s="5"/>
      <c r="O87" s="5"/>
      <c r="P87" s="4"/>
    </row>
    <row r="88" spans="1:16" ht="28" customHeight="1" x14ac:dyDescent="0.35">
      <c r="A88" s="4"/>
      <c r="B88" s="4"/>
      <c r="C88" s="4"/>
      <c r="D88" s="4"/>
      <c r="E88" s="4"/>
      <c r="F88" s="4"/>
      <c r="G88" s="4"/>
      <c r="H88" s="5"/>
      <c r="I88" s="6"/>
      <c r="J88" s="5"/>
      <c r="K88" s="5"/>
      <c r="L88" s="5"/>
      <c r="M88" s="5"/>
      <c r="N88" s="5"/>
      <c r="O88" s="5"/>
      <c r="P88" s="4"/>
    </row>
    <row r="89" spans="1:16" ht="28" customHeight="1" x14ac:dyDescent="0.35">
      <c r="A89" s="4"/>
      <c r="B89" s="4"/>
      <c r="C89" s="4"/>
      <c r="D89" s="4"/>
      <c r="E89" s="4"/>
      <c r="F89" s="4"/>
      <c r="G89" s="4"/>
      <c r="H89" s="5"/>
      <c r="I89" s="6"/>
      <c r="J89" s="5"/>
      <c r="K89" s="5"/>
      <c r="L89" s="5"/>
      <c r="M89" s="5"/>
      <c r="N89" s="5"/>
      <c r="O89" s="5"/>
      <c r="P89" s="4"/>
    </row>
    <row r="90" spans="1:16" ht="28" customHeight="1" x14ac:dyDescent="0.35">
      <c r="A90" s="4"/>
      <c r="B90" s="4"/>
      <c r="C90" s="4"/>
      <c r="D90" s="4"/>
      <c r="E90" s="4"/>
      <c r="F90" s="4"/>
      <c r="G90" s="4"/>
      <c r="H90" s="5"/>
      <c r="I90" s="6"/>
      <c r="J90" s="5"/>
      <c r="K90" s="5"/>
      <c r="L90" s="5"/>
      <c r="M90" s="5"/>
      <c r="N90" s="5"/>
      <c r="O90" s="5"/>
      <c r="P90" s="4"/>
    </row>
    <row r="91" spans="1:16" ht="28" customHeight="1" x14ac:dyDescent="0.35">
      <c r="A91" s="4"/>
      <c r="B91" s="4"/>
      <c r="C91" s="4"/>
      <c r="D91" s="4"/>
      <c r="E91" s="4"/>
      <c r="F91" s="4"/>
      <c r="G91" s="4"/>
      <c r="H91" s="5"/>
      <c r="I91" s="6"/>
      <c r="J91" s="5"/>
      <c r="K91" s="5"/>
      <c r="L91" s="5"/>
      <c r="M91" s="5"/>
      <c r="N91" s="5"/>
      <c r="O91" s="5"/>
      <c r="P91" s="4"/>
    </row>
    <row r="92" spans="1:16" ht="28" customHeight="1" x14ac:dyDescent="0.35">
      <c r="A92" s="4"/>
      <c r="B92" s="4"/>
      <c r="C92" s="4"/>
      <c r="D92" s="4"/>
      <c r="E92" s="4"/>
      <c r="F92" s="4"/>
      <c r="G92" s="4"/>
      <c r="H92" s="5"/>
      <c r="I92" s="6"/>
      <c r="J92" s="5"/>
      <c r="K92" s="5"/>
      <c r="L92" s="5"/>
      <c r="M92" s="5"/>
      <c r="N92" s="5"/>
      <c r="O92" s="5"/>
      <c r="P92" s="4"/>
    </row>
    <row r="93" spans="1:16" ht="28" customHeight="1" x14ac:dyDescent="0.35">
      <c r="A93" s="4"/>
      <c r="B93" s="4"/>
      <c r="C93" s="4"/>
      <c r="D93" s="4"/>
      <c r="E93" s="4"/>
      <c r="F93" s="4"/>
      <c r="G93" s="4"/>
      <c r="H93" s="5"/>
      <c r="I93" s="6"/>
      <c r="J93" s="5"/>
      <c r="K93" s="5"/>
      <c r="L93" s="5"/>
      <c r="M93" s="5"/>
      <c r="N93" s="5"/>
      <c r="O93" s="5"/>
      <c r="P93" s="4"/>
    </row>
    <row r="94" spans="1:16" ht="28" customHeight="1" x14ac:dyDescent="0.35">
      <c r="A94" s="4"/>
      <c r="B94" s="4"/>
      <c r="C94" s="4"/>
      <c r="D94" s="4"/>
      <c r="E94" s="4"/>
      <c r="F94" s="4"/>
      <c r="G94" s="4"/>
      <c r="H94" s="5"/>
      <c r="I94" s="6"/>
      <c r="J94" s="5"/>
      <c r="K94" s="5"/>
      <c r="L94" s="5"/>
      <c r="M94" s="5"/>
      <c r="N94" s="5"/>
      <c r="O94" s="5"/>
      <c r="P94" s="4"/>
    </row>
    <row r="95" spans="1:16" ht="28" customHeight="1" x14ac:dyDescent="0.35">
      <c r="A95" s="4"/>
      <c r="B95" s="4"/>
      <c r="C95" s="4"/>
      <c r="D95" s="4"/>
      <c r="E95" s="4"/>
      <c r="F95" s="4"/>
      <c r="G95" s="4"/>
      <c r="H95" s="5"/>
      <c r="I95" s="6"/>
      <c r="J95" s="5"/>
      <c r="K95" s="5"/>
      <c r="L95" s="5"/>
      <c r="M95" s="5"/>
      <c r="N95" s="5"/>
      <c r="O95" s="5"/>
      <c r="P95" s="4"/>
    </row>
    <row r="96" spans="1:16" ht="28" customHeight="1" x14ac:dyDescent="0.35">
      <c r="A96" s="4"/>
      <c r="B96" s="4"/>
      <c r="C96" s="4"/>
      <c r="D96" s="4"/>
      <c r="E96" s="4"/>
      <c r="F96" s="4"/>
      <c r="G96" s="4"/>
      <c r="H96" s="5"/>
      <c r="I96" s="6"/>
      <c r="J96" s="5"/>
      <c r="K96" s="5"/>
      <c r="L96" s="5"/>
      <c r="M96" s="5"/>
      <c r="N96" s="5"/>
      <c r="O96" s="5"/>
      <c r="P96" s="4"/>
    </row>
    <row r="97" spans="1:16" ht="28" customHeight="1" x14ac:dyDescent="0.35">
      <c r="A97" s="4"/>
      <c r="B97" s="4"/>
      <c r="C97" s="4"/>
      <c r="D97" s="4"/>
      <c r="E97" s="4"/>
      <c r="F97" s="4"/>
      <c r="G97" s="4"/>
      <c r="H97" s="5"/>
      <c r="I97" s="6"/>
      <c r="J97" s="5"/>
      <c r="K97" s="5"/>
      <c r="L97" s="5"/>
      <c r="M97" s="5"/>
      <c r="N97" s="5"/>
      <c r="O97" s="5"/>
      <c r="P97" s="4"/>
    </row>
    <row r="98" spans="1:16" ht="28" customHeight="1" x14ac:dyDescent="0.35">
      <c r="A98" s="4"/>
      <c r="B98" s="4"/>
      <c r="C98" s="4"/>
      <c r="D98" s="4"/>
      <c r="E98" s="4"/>
      <c r="F98" s="4"/>
      <c r="G98" s="4"/>
      <c r="H98" s="5"/>
      <c r="I98" s="6"/>
      <c r="J98" s="5"/>
      <c r="K98" s="5"/>
      <c r="L98" s="5"/>
      <c r="M98" s="5"/>
      <c r="N98" s="5"/>
      <c r="O98" s="5"/>
      <c r="P98" s="4"/>
    </row>
    <row r="99" spans="1:16" ht="28" customHeight="1" x14ac:dyDescent="0.35">
      <c r="A99" s="4"/>
      <c r="B99" s="4"/>
      <c r="C99" s="4"/>
      <c r="D99" s="4"/>
      <c r="E99" s="4"/>
      <c r="F99" s="4"/>
      <c r="G99" s="4"/>
      <c r="H99" s="5"/>
      <c r="I99" s="6"/>
      <c r="J99" s="5"/>
      <c r="K99" s="5"/>
      <c r="L99" s="5"/>
      <c r="M99" s="5"/>
      <c r="N99" s="5"/>
      <c r="O99" s="5"/>
      <c r="P99" s="4"/>
    </row>
    <row r="100" spans="1:16" ht="28" customHeight="1" x14ac:dyDescent="0.35">
      <c r="A100" s="4"/>
      <c r="B100" s="4"/>
      <c r="C100" s="4"/>
      <c r="D100" s="4"/>
      <c r="E100" s="4"/>
      <c r="F100" s="4"/>
      <c r="G100" s="4"/>
      <c r="H100" s="5"/>
      <c r="I100" s="6"/>
      <c r="J100" s="5"/>
      <c r="K100" s="5"/>
      <c r="L100" s="5"/>
      <c r="M100" s="5"/>
      <c r="N100" s="5"/>
      <c r="O100" s="5"/>
      <c r="P100" s="4"/>
    </row>
    <row r="101" spans="1:16" ht="28" customHeight="1" x14ac:dyDescent="0.35">
      <c r="A101" s="4"/>
      <c r="B101" s="4"/>
      <c r="C101" s="4"/>
      <c r="D101" s="4"/>
      <c r="E101" s="4"/>
      <c r="F101" s="4"/>
      <c r="G101" s="4"/>
      <c r="H101" s="5"/>
      <c r="I101" s="6"/>
      <c r="J101" s="5"/>
      <c r="K101" s="5"/>
      <c r="L101" s="5"/>
      <c r="M101" s="5"/>
      <c r="N101" s="5"/>
      <c r="O101" s="5"/>
      <c r="P101" s="4"/>
    </row>
    <row r="102" spans="1:16" ht="28" customHeight="1" x14ac:dyDescent="0.35">
      <c r="A102" s="4"/>
      <c r="B102" s="4"/>
      <c r="C102" s="4"/>
      <c r="D102" s="4"/>
      <c r="E102" s="4"/>
      <c r="F102" s="4"/>
      <c r="G102" s="4"/>
      <c r="H102" s="5"/>
      <c r="I102" s="6"/>
      <c r="J102" s="5"/>
      <c r="K102" s="5"/>
      <c r="L102" s="5"/>
      <c r="M102" s="5"/>
      <c r="N102" s="5"/>
      <c r="O102" s="5"/>
      <c r="P102" s="4"/>
    </row>
    <row r="103" spans="1:16" ht="28" customHeight="1" x14ac:dyDescent="0.35">
      <c r="A103" s="4"/>
      <c r="B103" s="4"/>
      <c r="C103" s="4"/>
      <c r="D103" s="4"/>
      <c r="E103" s="4"/>
      <c r="F103" s="4"/>
      <c r="G103" s="4"/>
      <c r="H103" s="5"/>
      <c r="I103" s="6"/>
      <c r="J103" s="5"/>
      <c r="K103" s="5"/>
      <c r="L103" s="5"/>
      <c r="M103" s="5"/>
      <c r="N103" s="5"/>
      <c r="O103" s="5"/>
      <c r="P103" s="4"/>
    </row>
  </sheetData>
  <mergeCells count="3">
    <mergeCell ref="B2:F2"/>
    <mergeCell ref="B3:F10"/>
    <mergeCell ref="H8:I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Valor actual</vt:lpstr>
      <vt:lpstr>Valor futuro</vt:lpstr>
      <vt:lpstr>NPER</vt:lpstr>
      <vt:lpstr>TASA</vt:lpstr>
      <vt:lpstr>Aplicación</vt:lpstr>
      <vt:lpstr>Pago-VA</vt:lpstr>
      <vt:lpstr>VF-Pago</vt:lpstr>
      <vt:lpstr>Pago-VF</vt:lpstr>
      <vt:lpstr>VA-Pago</vt:lpstr>
      <vt:lpstr>NPER-Pago</vt:lpstr>
      <vt:lpstr>Tasa-Pago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Pavilion x360</dc:creator>
  <cp:lastModifiedBy>Aldawe By Grupo Ágora</cp:lastModifiedBy>
  <dcterms:created xsi:type="dcterms:W3CDTF">2023-06-09T14:56:17Z</dcterms:created>
  <dcterms:modified xsi:type="dcterms:W3CDTF">2023-06-09T19:59:50Z</dcterms:modified>
</cp:coreProperties>
</file>